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N:\IUB Shared Perm\_IUB Read Only\Co. Annual Reports\Data\2020 Reports\Website\"/>
    </mc:Choice>
  </mc:AlternateContent>
  <bookViews>
    <workbookView xWindow="0" yWindow="0" windowWidth="28800" windowHeight="12300" tabRatio="719"/>
  </bookViews>
  <sheets>
    <sheet name="Investor Owned Gas" sheetId="1" r:id="rId1"/>
    <sheet name="Municipal Gas" sheetId="3" r:id="rId2"/>
    <sheet name="Certified Natural Gas Providers" sheetId="4" r:id="rId3"/>
    <sheet name="Vehicle Fuel Providers" sheetId="5" r:id="rId4"/>
  </sheets>
  <externalReferences>
    <externalReference r:id="rId5"/>
  </externalReferences>
  <definedNames>
    <definedName name="_Fill" localSheetId="2" hidden="1">'Certified Natural Gas Providers'!#REF!</definedName>
    <definedName name="_Fill" localSheetId="3" hidden="1">'Vehicle Fuel Providers'!#REF!</definedName>
    <definedName name="_Fill" hidden="1">'Municipal Gas'!#REF!</definedName>
    <definedName name="_Key1" localSheetId="2" hidden="1">'Certified Natural Gas Providers'!$B$22:$B$30</definedName>
    <definedName name="_Key1" localSheetId="3" hidden="1">'Vehicle Fuel Providers'!$B$6:$B$8</definedName>
    <definedName name="_Key1" hidden="1">'Municipal Gas'!$B$5:$B$57</definedName>
    <definedName name="_Key2" hidden="1">'[1]Municipal Electrics'!#REF!</definedName>
    <definedName name="_Order1" hidden="1">255</definedName>
    <definedName name="_Order2" hidden="1">255</definedName>
    <definedName name="_Regression_Int" localSheetId="2" hidden="1">1</definedName>
    <definedName name="_Regression_Int" localSheetId="0" hidden="1">1</definedName>
    <definedName name="_Regression_Int" localSheetId="1" hidden="1">1</definedName>
    <definedName name="_Regression_Int" localSheetId="3" hidden="1">1</definedName>
    <definedName name="_Sort" localSheetId="2" hidden="1">'Certified Natural Gas Providers'!$B$19:$D$22</definedName>
    <definedName name="_Sort" localSheetId="3" hidden="1">'Vehicle Fuel Providers'!#REF!</definedName>
    <definedName name="_Sort" hidden="1">'Municipal Gas'!$B$5:$AC$57</definedName>
    <definedName name="CNGPs">#REF!</definedName>
    <definedName name="Munis">#REF!</definedName>
    <definedName name="_xlnm.Print_Area" localSheetId="0">'Investor Owned Gas'!$A$1:$H$96</definedName>
    <definedName name="_xlnm.Print_Area" localSheetId="1">'Municipal Gas'!$A$1:$AC$62</definedName>
    <definedName name="_xlnm.Print_Titles" localSheetId="1">'Municipal Gas'!$A:$B,'Municipal Gas'!$1:$3</definedName>
    <definedName name="VFPs">#REF!</definedName>
  </definedNames>
  <calcPr calcId="162913"/>
</workbook>
</file>

<file path=xl/calcChain.xml><?xml version="1.0" encoding="utf-8"?>
<calcChain xmlns="http://schemas.openxmlformats.org/spreadsheetml/2006/main">
  <c r="F31" i="1" l="1"/>
  <c r="E94" i="1" l="1"/>
  <c r="G23" i="1"/>
  <c r="AB49" i="3" l="1"/>
  <c r="H49" i="3"/>
  <c r="J49" i="3" s="1"/>
  <c r="L49" i="3" s="1"/>
  <c r="T49" i="3"/>
  <c r="V49" i="3" s="1"/>
  <c r="N49" i="3" l="1"/>
  <c r="F94" i="1" l="1"/>
  <c r="I59" i="3" l="1" a="1"/>
  <c r="I59" i="3" s="1"/>
  <c r="U59" i="3" a="1"/>
  <c r="U59" i="3" s="1"/>
  <c r="D59" i="3" a="1"/>
  <c r="D59" i="3" s="1"/>
  <c r="Z59" i="3" a="1"/>
  <c r="Z59" i="3" s="1"/>
  <c r="F59" i="3" a="1"/>
  <c r="F59" i="3" s="1"/>
  <c r="E59" i="3" a="1"/>
  <c r="E59" i="3" s="1"/>
  <c r="C59" i="3" a="1"/>
  <c r="C59" i="3" s="1"/>
  <c r="G59" i="3" a="1"/>
  <c r="G59" i="3" s="1"/>
  <c r="S59" i="3" a="1"/>
  <c r="S59" i="3" s="1"/>
  <c r="K59" i="3" a="1"/>
  <c r="K59" i="3" s="1"/>
  <c r="X59" i="3" a="1"/>
  <c r="X59" i="3" s="1"/>
  <c r="M59" i="3" a="1"/>
  <c r="M59" i="3" s="1"/>
  <c r="R59" i="3" a="1"/>
  <c r="R59" i="3" s="1"/>
  <c r="W59" i="3" a="1"/>
  <c r="W59" i="3" s="1"/>
  <c r="Y59" i="3" a="1"/>
  <c r="Y59" i="3" s="1"/>
  <c r="AA59" i="3" a="1"/>
  <c r="AA59" i="3" s="1"/>
  <c r="P59" i="3" a="1"/>
  <c r="P59" i="3" s="1"/>
  <c r="Q59" i="3" a="1"/>
  <c r="Q59" i="3" s="1"/>
  <c r="O59" i="3" a="1"/>
  <c r="O59" i="3" s="1"/>
  <c r="T48" i="3" l="1"/>
  <c r="V48" i="3" s="1"/>
  <c r="T10" i="3" l="1"/>
  <c r="F55" i="1" l="1"/>
  <c r="AB46" i="3" l="1"/>
  <c r="AB6" i="3" l="1"/>
  <c r="H57" i="3" l="1"/>
  <c r="H56" i="3"/>
  <c r="H55" i="3"/>
  <c r="H54" i="3"/>
  <c r="H53" i="3"/>
  <c r="H52" i="3"/>
  <c r="H51" i="3"/>
  <c r="H50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59" i="3" l="1" a="1"/>
  <c r="H59" i="3" s="1"/>
  <c r="T9" i="3"/>
  <c r="V9" i="3" s="1"/>
  <c r="T5" i="3"/>
  <c r="V5" i="3" s="1"/>
  <c r="T6" i="3"/>
  <c r="T7" i="3"/>
  <c r="V7" i="3" s="1"/>
  <c r="T8" i="3"/>
  <c r="V8" i="3" s="1"/>
  <c r="V10" i="3"/>
  <c r="T11" i="3"/>
  <c r="V11" i="3" s="1"/>
  <c r="T12" i="3"/>
  <c r="V12" i="3" s="1"/>
  <c r="T13" i="3"/>
  <c r="V13" i="3" s="1"/>
  <c r="T14" i="3"/>
  <c r="V14" i="3" s="1"/>
  <c r="T15" i="3"/>
  <c r="V15" i="3" s="1"/>
  <c r="T16" i="3"/>
  <c r="V16" i="3" s="1"/>
  <c r="T17" i="3"/>
  <c r="V17" i="3" s="1"/>
  <c r="T18" i="3"/>
  <c r="V18" i="3" s="1"/>
  <c r="T19" i="3"/>
  <c r="V19" i="3" s="1"/>
  <c r="T20" i="3"/>
  <c r="V20" i="3" s="1"/>
  <c r="T21" i="3"/>
  <c r="V21" i="3" s="1"/>
  <c r="T22" i="3"/>
  <c r="V22" i="3" s="1"/>
  <c r="T23" i="3"/>
  <c r="V23" i="3" s="1"/>
  <c r="T24" i="3"/>
  <c r="V24" i="3" s="1"/>
  <c r="T25" i="3"/>
  <c r="V25" i="3" s="1"/>
  <c r="T26" i="3"/>
  <c r="V26" i="3" s="1"/>
  <c r="T27" i="3"/>
  <c r="V27" i="3" s="1"/>
  <c r="T28" i="3"/>
  <c r="V28" i="3" s="1"/>
  <c r="T29" i="3"/>
  <c r="V29" i="3" s="1"/>
  <c r="T30" i="3"/>
  <c r="V30" i="3" s="1"/>
  <c r="T31" i="3"/>
  <c r="V31" i="3" s="1"/>
  <c r="T32" i="3"/>
  <c r="V32" i="3" s="1"/>
  <c r="T33" i="3"/>
  <c r="V33" i="3" s="1"/>
  <c r="T34" i="3"/>
  <c r="V34" i="3" s="1"/>
  <c r="T35" i="3"/>
  <c r="V35" i="3" s="1"/>
  <c r="T36" i="3"/>
  <c r="V36" i="3" s="1"/>
  <c r="T37" i="3"/>
  <c r="V37" i="3" s="1"/>
  <c r="T38" i="3"/>
  <c r="V38" i="3" s="1"/>
  <c r="T39" i="3"/>
  <c r="V39" i="3" s="1"/>
  <c r="T40" i="3"/>
  <c r="V40" i="3" s="1"/>
  <c r="T41" i="3"/>
  <c r="V41" i="3" s="1"/>
  <c r="T42" i="3"/>
  <c r="V42" i="3" s="1"/>
  <c r="T43" i="3"/>
  <c r="V43" i="3" s="1"/>
  <c r="T44" i="3"/>
  <c r="V44" i="3" s="1"/>
  <c r="T45" i="3"/>
  <c r="V45" i="3" s="1"/>
  <c r="T46" i="3"/>
  <c r="V46" i="3" s="1"/>
  <c r="T47" i="3"/>
  <c r="V47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50" i="3"/>
  <c r="J51" i="3"/>
  <c r="J52" i="3"/>
  <c r="J53" i="3"/>
  <c r="J54" i="3"/>
  <c r="J55" i="3"/>
  <c r="J56" i="3"/>
  <c r="J57" i="3"/>
  <c r="V6" i="3" l="1"/>
  <c r="J59" i="3" a="1"/>
  <c r="J59" i="3" s="1"/>
  <c r="AB19" i="3" l="1"/>
  <c r="AB26" i="3" l="1"/>
  <c r="F23" i="1" l="1"/>
  <c r="D23" i="1" l="1"/>
  <c r="E23" i="1" l="1"/>
  <c r="AB32" i="3" l="1"/>
  <c r="AC32" i="3" l="1"/>
  <c r="L32" i="3"/>
  <c r="N32" i="3" l="1"/>
  <c r="L6" i="3" l="1"/>
  <c r="N6" i="3" l="1"/>
  <c r="AC6" i="3"/>
  <c r="T57" i="3"/>
  <c r="V57" i="3" s="1"/>
  <c r="AB18" i="3"/>
  <c r="H5" i="1" l="1"/>
  <c r="H6" i="1"/>
  <c r="H7" i="1"/>
  <c r="H8" i="1"/>
  <c r="H9" i="1"/>
  <c r="H10" i="1"/>
  <c r="H11" i="1"/>
  <c r="D12" i="1"/>
  <c r="E12" i="1"/>
  <c r="F12" i="1"/>
  <c r="G12" i="1"/>
  <c r="H15" i="1"/>
  <c r="H16" i="1"/>
  <c r="H17" i="1"/>
  <c r="H18" i="1"/>
  <c r="H19" i="1"/>
  <c r="H20" i="1"/>
  <c r="H21" i="1"/>
  <c r="H22" i="1"/>
  <c r="H26" i="1"/>
  <c r="H27" i="1"/>
  <c r="H28" i="1"/>
  <c r="H29" i="1"/>
  <c r="H30" i="1"/>
  <c r="D31" i="1"/>
  <c r="E31" i="1"/>
  <c r="E36" i="1" s="1"/>
  <c r="G31" i="1"/>
  <c r="H33" i="1"/>
  <c r="H34" i="1"/>
  <c r="H41" i="1"/>
  <c r="H42" i="1"/>
  <c r="H43" i="1"/>
  <c r="H44" i="1"/>
  <c r="H45" i="1"/>
  <c r="H46" i="1"/>
  <c r="D47" i="1"/>
  <c r="E47" i="1"/>
  <c r="F47" i="1"/>
  <c r="G47" i="1"/>
  <c r="D53" i="1"/>
  <c r="E53" i="1"/>
  <c r="F53" i="1"/>
  <c r="D54" i="1"/>
  <c r="E54" i="1"/>
  <c r="F54" i="1"/>
  <c r="D55" i="1"/>
  <c r="E55" i="1"/>
  <c r="D56" i="1"/>
  <c r="E56" i="1"/>
  <c r="D57" i="1"/>
  <c r="E57" i="1"/>
  <c r="F57" i="1"/>
  <c r="G53" i="1"/>
  <c r="H88" i="1"/>
  <c r="G54" i="1"/>
  <c r="H89" i="1"/>
  <c r="G55" i="1"/>
  <c r="H90" i="1"/>
  <c r="G56" i="1"/>
  <c r="H91" i="1"/>
  <c r="H92" i="1"/>
  <c r="G57" i="1"/>
  <c r="D94" i="1"/>
  <c r="G94" i="1"/>
  <c r="L5" i="3"/>
  <c r="AB5" i="3"/>
  <c r="L7" i="3"/>
  <c r="AB7" i="3"/>
  <c r="L8" i="3"/>
  <c r="AB8" i="3"/>
  <c r="L9" i="3"/>
  <c r="AB9" i="3"/>
  <c r="L10" i="3"/>
  <c r="AB10" i="3"/>
  <c r="L11" i="3"/>
  <c r="AB11" i="3"/>
  <c r="L12" i="3"/>
  <c r="AB12" i="3"/>
  <c r="L13" i="3"/>
  <c r="AB13" i="3"/>
  <c r="L14" i="3"/>
  <c r="AB14" i="3"/>
  <c r="L15" i="3"/>
  <c r="AB15" i="3"/>
  <c r="AB16" i="3"/>
  <c r="L17" i="3"/>
  <c r="AB17" i="3"/>
  <c r="L18" i="3"/>
  <c r="L19" i="3"/>
  <c r="L20" i="3"/>
  <c r="AB20" i="3"/>
  <c r="L21" i="3"/>
  <c r="AB21" i="3"/>
  <c r="L22" i="3"/>
  <c r="AB22" i="3"/>
  <c r="L23" i="3"/>
  <c r="AB23" i="3"/>
  <c r="L24" i="3"/>
  <c r="AB24" i="3"/>
  <c r="L25" i="3"/>
  <c r="AB25" i="3"/>
  <c r="L26" i="3"/>
  <c r="L27" i="3"/>
  <c r="AB27" i="3"/>
  <c r="L28" i="3"/>
  <c r="AB28" i="3"/>
  <c r="L29" i="3"/>
  <c r="AB29" i="3"/>
  <c r="L30" i="3"/>
  <c r="AB30" i="3"/>
  <c r="L31" i="3"/>
  <c r="AB31" i="3"/>
  <c r="L33" i="3"/>
  <c r="AB33" i="3"/>
  <c r="L34" i="3"/>
  <c r="AB34" i="3"/>
  <c r="L35" i="3"/>
  <c r="AB35" i="3"/>
  <c r="L36" i="3"/>
  <c r="AB36" i="3"/>
  <c r="L37" i="3"/>
  <c r="AB37" i="3"/>
  <c r="L38" i="3"/>
  <c r="AB38" i="3"/>
  <c r="L39" i="3"/>
  <c r="AB39" i="3"/>
  <c r="L40" i="3"/>
  <c r="AB40" i="3"/>
  <c r="L41" i="3"/>
  <c r="AB41" i="3"/>
  <c r="L42" i="3"/>
  <c r="AB42" i="3"/>
  <c r="L43" i="3"/>
  <c r="AB43" i="3"/>
  <c r="L44" i="3"/>
  <c r="AB44" i="3"/>
  <c r="L45" i="3"/>
  <c r="AB45" i="3"/>
  <c r="L46" i="3"/>
  <c r="L47" i="3"/>
  <c r="AB47" i="3"/>
  <c r="L48" i="3"/>
  <c r="AB48" i="3"/>
  <c r="L50" i="3"/>
  <c r="T50" i="3"/>
  <c r="AB50" i="3"/>
  <c r="L51" i="3"/>
  <c r="T51" i="3"/>
  <c r="V51" i="3" s="1"/>
  <c r="AB51" i="3"/>
  <c r="L52" i="3"/>
  <c r="T52" i="3"/>
  <c r="V52" i="3" s="1"/>
  <c r="AB52" i="3"/>
  <c r="L53" i="3"/>
  <c r="T53" i="3"/>
  <c r="V53" i="3" s="1"/>
  <c r="AB53" i="3"/>
  <c r="L54" i="3"/>
  <c r="T54" i="3"/>
  <c r="V54" i="3" s="1"/>
  <c r="AB54" i="3"/>
  <c r="L55" i="3"/>
  <c r="T55" i="3"/>
  <c r="V55" i="3" s="1"/>
  <c r="AB55" i="3"/>
  <c r="L56" i="3"/>
  <c r="T56" i="3"/>
  <c r="V56" i="3" s="1"/>
  <c r="AB56" i="3"/>
  <c r="L57" i="3"/>
  <c r="AB57" i="3"/>
  <c r="D62" i="1" l="1"/>
  <c r="D67" i="1"/>
  <c r="D66" i="1"/>
  <c r="AB59" i="3" a="1"/>
  <c r="AB59" i="3" s="1"/>
  <c r="V50" i="3"/>
  <c r="V59" i="3" s="1" a="1"/>
  <c r="V59" i="3" s="1"/>
  <c r="T59" i="3" a="1"/>
  <c r="T59" i="3" s="1"/>
  <c r="F62" i="1"/>
  <c r="G36" i="1"/>
  <c r="G38" i="1" s="1"/>
  <c r="G85" i="1" s="1"/>
  <c r="G59" i="1"/>
  <c r="E59" i="1"/>
  <c r="H55" i="1"/>
  <c r="H53" i="1"/>
  <c r="AC38" i="3"/>
  <c r="D36" i="1"/>
  <c r="H54" i="1"/>
  <c r="F36" i="1"/>
  <c r="H47" i="1"/>
  <c r="AC18" i="3"/>
  <c r="C32" i="4"/>
  <c r="AC31" i="3"/>
  <c r="AC33" i="3"/>
  <c r="AC44" i="3"/>
  <c r="AC43" i="3"/>
  <c r="AC41" i="3"/>
  <c r="AC47" i="3"/>
  <c r="AC35" i="3"/>
  <c r="AC37" i="3"/>
  <c r="AC36" i="3"/>
  <c r="AC40" i="3"/>
  <c r="AC39" i="3"/>
  <c r="AC42" i="3"/>
  <c r="AC46" i="3"/>
  <c r="AC45" i="3"/>
  <c r="AC30" i="3"/>
  <c r="AC29" i="3"/>
  <c r="AC28" i="3"/>
  <c r="AC27" i="3"/>
  <c r="AC24" i="3"/>
  <c r="AC23" i="3"/>
  <c r="AC22" i="3"/>
  <c r="AC21" i="3"/>
  <c r="AC20" i="3"/>
  <c r="AC19" i="3"/>
  <c r="AC17" i="3"/>
  <c r="AC16" i="3"/>
  <c r="AC15" i="3"/>
  <c r="AC14" i="3"/>
  <c r="AC13" i="3"/>
  <c r="AC12" i="3"/>
  <c r="AC11" i="3"/>
  <c r="AC10" i="3"/>
  <c r="AC9" i="3"/>
  <c r="AC8" i="3"/>
  <c r="AC7" i="3"/>
  <c r="AC5" i="3"/>
  <c r="H31" i="1"/>
  <c r="H12" i="1"/>
  <c r="N56" i="3"/>
  <c r="N54" i="3"/>
  <c r="N52" i="3"/>
  <c r="N50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1" i="3"/>
  <c r="N30" i="3"/>
  <c r="N29" i="3"/>
  <c r="N28" i="3"/>
  <c r="N26" i="3"/>
  <c r="N23" i="3"/>
  <c r="N22" i="3"/>
  <c r="N21" i="3"/>
  <c r="N20" i="3"/>
  <c r="N19" i="3"/>
  <c r="N18" i="3"/>
  <c r="N17" i="3"/>
  <c r="N15" i="3"/>
  <c r="N14" i="3"/>
  <c r="N13" i="3"/>
  <c r="N12" i="3"/>
  <c r="N11" i="3"/>
  <c r="N10" i="3"/>
  <c r="N9" i="3"/>
  <c r="N8" i="3"/>
  <c r="N7" i="3"/>
  <c r="N5" i="3"/>
  <c r="H23" i="1"/>
  <c r="N57" i="3"/>
  <c r="N55" i="3"/>
  <c r="N53" i="3"/>
  <c r="N51" i="3"/>
  <c r="N27" i="3"/>
  <c r="N25" i="3"/>
  <c r="N24" i="3"/>
  <c r="L16" i="3"/>
  <c r="AC57" i="3"/>
  <c r="AC56" i="3"/>
  <c r="AC55" i="3"/>
  <c r="AC54" i="3"/>
  <c r="AC53" i="3"/>
  <c r="AC52" i="3"/>
  <c r="AC51" i="3"/>
  <c r="AC50" i="3"/>
  <c r="H93" i="1"/>
  <c r="G81" i="1"/>
  <c r="E81" i="1"/>
  <c r="F80" i="1"/>
  <c r="D80" i="1"/>
  <c r="G78" i="1"/>
  <c r="E78" i="1"/>
  <c r="F77" i="1"/>
  <c r="D77" i="1"/>
  <c r="G76" i="1"/>
  <c r="E76" i="1"/>
  <c r="F75" i="1"/>
  <c r="D75" i="1"/>
  <c r="G74" i="1"/>
  <c r="E74" i="1"/>
  <c r="F73" i="1"/>
  <c r="D73" i="1"/>
  <c r="G70" i="1"/>
  <c r="E70" i="1"/>
  <c r="F69" i="1"/>
  <c r="D69" i="1"/>
  <c r="G68" i="1"/>
  <c r="E68" i="1"/>
  <c r="F67" i="1"/>
  <c r="G66" i="1"/>
  <c r="E66" i="1"/>
  <c r="F65" i="1"/>
  <c r="D65" i="1"/>
  <c r="G64" i="1"/>
  <c r="E64" i="1"/>
  <c r="F63" i="1"/>
  <c r="D63" i="1"/>
  <c r="G62" i="1"/>
  <c r="E62" i="1"/>
  <c r="F59" i="1"/>
  <c r="D59" i="1"/>
  <c r="AC26" i="3"/>
  <c r="AC25" i="3"/>
  <c r="F81" i="1"/>
  <c r="D81" i="1"/>
  <c r="G80" i="1"/>
  <c r="E80" i="1"/>
  <c r="F78" i="1"/>
  <c r="D78" i="1"/>
  <c r="G77" i="1"/>
  <c r="E77" i="1"/>
  <c r="F76" i="1"/>
  <c r="D76" i="1"/>
  <c r="G75" i="1"/>
  <c r="E75" i="1"/>
  <c r="F74" i="1"/>
  <c r="D74" i="1"/>
  <c r="G73" i="1"/>
  <c r="E73" i="1"/>
  <c r="F70" i="1"/>
  <c r="D70" i="1"/>
  <c r="G69" i="1"/>
  <c r="E69" i="1"/>
  <c r="F68" i="1"/>
  <c r="D68" i="1"/>
  <c r="G67" i="1"/>
  <c r="E67" i="1"/>
  <c r="F66" i="1"/>
  <c r="G65" i="1"/>
  <c r="E65" i="1"/>
  <c r="F64" i="1"/>
  <c r="D64" i="1"/>
  <c r="G63" i="1"/>
  <c r="E63" i="1"/>
  <c r="L59" i="3" l="1" a="1"/>
  <c r="L59" i="3" s="1"/>
  <c r="D83" i="1"/>
  <c r="F38" i="1"/>
  <c r="F83" i="1"/>
  <c r="E83" i="1"/>
  <c r="D38" i="1"/>
  <c r="D85" i="1" s="1"/>
  <c r="G83" i="1"/>
  <c r="E38" i="1"/>
  <c r="E85" i="1" s="1"/>
  <c r="H57" i="1"/>
  <c r="H94" i="1"/>
  <c r="H70" i="1" s="1"/>
  <c r="H36" i="1"/>
  <c r="N16" i="3"/>
  <c r="N59" i="3" s="1" a="1"/>
  <c r="N59" i="3" s="1"/>
  <c r="F85" i="1" l="1"/>
  <c r="H83" i="1"/>
  <c r="H38" i="1"/>
  <c r="H85" i="1" s="1"/>
  <c r="H62" i="1"/>
  <c r="H66" i="1"/>
  <c r="H68" i="1"/>
  <c r="H74" i="1"/>
  <c r="H76" i="1"/>
  <c r="H78" i="1"/>
  <c r="H81" i="1"/>
  <c r="H63" i="1"/>
  <c r="H65" i="1"/>
  <c r="H67" i="1"/>
  <c r="H69" i="1"/>
  <c r="H73" i="1"/>
  <c r="H75" i="1"/>
  <c r="H77" i="1"/>
  <c r="H64" i="1"/>
  <c r="H80" i="1"/>
  <c r="H59" i="1"/>
  <c r="AC34" i="3" l="1"/>
  <c r="AC59" i="3" l="1"/>
</calcChain>
</file>

<file path=xl/sharedStrings.xml><?xml version="1.0" encoding="utf-8"?>
<sst xmlns="http://schemas.openxmlformats.org/spreadsheetml/2006/main" count="395" uniqueCount="206">
  <si>
    <t>OPERATING REVENUES</t>
  </si>
  <si>
    <t xml:space="preserve"> Residential Sales</t>
  </si>
  <si>
    <t xml:space="preserve"> Commercial Sales</t>
  </si>
  <si>
    <t xml:space="preserve"> Industrial Sales</t>
  </si>
  <si>
    <t xml:space="preserve"> Other Gas Sales</t>
  </si>
  <si>
    <t xml:space="preserve"> Rev. from Transport. of Gas for Others</t>
  </si>
  <si>
    <t xml:space="preserve"> Other Operating Revenues</t>
  </si>
  <si>
    <t xml:space="preserve">  Total Operating Revenues</t>
  </si>
  <si>
    <t>OPERATION &amp; MAINTENANCE EXP.</t>
  </si>
  <si>
    <t xml:space="preserve"> Production Expense</t>
  </si>
  <si>
    <t xml:space="preserve"> Storage, Terminating &amp; Process.</t>
  </si>
  <si>
    <t xml:space="preserve"> Transmission</t>
  </si>
  <si>
    <t xml:space="preserve"> Distribution</t>
  </si>
  <si>
    <t xml:space="preserve"> Customer Accounts</t>
  </si>
  <si>
    <t xml:space="preserve"> Customer Service &amp; Info.</t>
  </si>
  <si>
    <t xml:space="preserve"> Sales Expense</t>
  </si>
  <si>
    <t xml:space="preserve"> Administration &amp; General Exp.</t>
  </si>
  <si>
    <t xml:space="preserve">  Total Operation &amp; Mainten. Exp.</t>
  </si>
  <si>
    <t>DEPRECIATION EXPENSE</t>
  </si>
  <si>
    <t xml:space="preserve"> Production Plant</t>
  </si>
  <si>
    <t xml:space="preserve"> Storage Plant</t>
  </si>
  <si>
    <t xml:space="preserve"> Transmission Plant</t>
  </si>
  <si>
    <t xml:space="preserve"> Distribution Plant</t>
  </si>
  <si>
    <t xml:space="preserve"> Other Plant</t>
  </si>
  <si>
    <t xml:space="preserve">  Total Depreciation</t>
  </si>
  <si>
    <t>INCOME TAXES (w/ def. &amp; cr.)</t>
  </si>
  <si>
    <t>TAXES OTHER THAN INCOME TAXES</t>
  </si>
  <si>
    <t xml:space="preserve">  Total Operating Expenses</t>
  </si>
  <si>
    <t>NET OPERATING INCOME</t>
  </si>
  <si>
    <t>AVG. NO. OF CUSTOMERS BY CLASS</t>
  </si>
  <si>
    <t>Residential</t>
  </si>
  <si>
    <t>Commercial</t>
  </si>
  <si>
    <t>Industrial</t>
  </si>
  <si>
    <t>Other Gas Sales</t>
  </si>
  <si>
    <t>Transportation of Gas for Others</t>
  </si>
  <si>
    <t xml:space="preserve">  Average Number of Customers</t>
  </si>
  <si>
    <t>N/A</t>
  </si>
  <si>
    <t xml:space="preserve"> </t>
  </si>
  <si>
    <t>MMBTU'S OF THROUGHPUT BY CUST. CLASS*</t>
  </si>
  <si>
    <t xml:space="preserve">  Total MMBTU of Throughput</t>
  </si>
  <si>
    <t>* Assumes 1000 Btu per cubic foot.</t>
  </si>
  <si>
    <t>Operating Revenues</t>
  </si>
  <si>
    <t>Average Number of Customers</t>
  </si>
  <si>
    <t>Total Sales</t>
  </si>
  <si>
    <t>Commercial &amp; Industrial</t>
  </si>
  <si>
    <t>Inter-</t>
  </si>
  <si>
    <t>Sales for</t>
  </si>
  <si>
    <t>Other</t>
  </si>
  <si>
    <t>Commer &amp; Indust</t>
  </si>
  <si>
    <t xml:space="preserve"> Name</t>
  </si>
  <si>
    <t>Small</t>
  </si>
  <si>
    <t>Large</t>
  </si>
  <si>
    <t>depart</t>
  </si>
  <si>
    <t>Resale</t>
  </si>
  <si>
    <t>Revenues</t>
  </si>
  <si>
    <t>Total</t>
  </si>
  <si>
    <t xml:space="preserve">Bedford  </t>
  </si>
  <si>
    <t>Bloomfield</t>
  </si>
  <si>
    <t xml:space="preserve">Brighton  </t>
  </si>
  <si>
    <t xml:space="preserve">Brooklyn  </t>
  </si>
  <si>
    <t xml:space="preserve">Cascade  </t>
  </si>
  <si>
    <t xml:space="preserve">Cedar Falls </t>
  </si>
  <si>
    <t xml:space="preserve">Clearfield  </t>
  </si>
  <si>
    <t xml:space="preserve">Coon Rapids  </t>
  </si>
  <si>
    <t xml:space="preserve">Corning  </t>
  </si>
  <si>
    <t xml:space="preserve">Emmetsburg  </t>
  </si>
  <si>
    <t xml:space="preserve">Everly  </t>
  </si>
  <si>
    <t xml:space="preserve">Fairbank  </t>
  </si>
  <si>
    <t xml:space="preserve">Gilmore City  </t>
  </si>
  <si>
    <t xml:space="preserve">Graettinger  </t>
  </si>
  <si>
    <t xml:space="preserve">Harlan  </t>
  </si>
  <si>
    <t xml:space="preserve">Hartley  </t>
  </si>
  <si>
    <t xml:space="preserve">Hawarden  </t>
  </si>
  <si>
    <t xml:space="preserve">Lake Park </t>
  </si>
  <si>
    <t xml:space="preserve">Lamoni  </t>
  </si>
  <si>
    <t xml:space="preserve">Lenox  </t>
  </si>
  <si>
    <t xml:space="preserve">Lineville  </t>
  </si>
  <si>
    <t xml:space="preserve">Lorimor  </t>
  </si>
  <si>
    <t xml:space="preserve">Manilla   </t>
  </si>
  <si>
    <t xml:space="preserve">Manning  </t>
  </si>
  <si>
    <t xml:space="preserve">Montezuma  </t>
  </si>
  <si>
    <t xml:space="preserve">Morning Sun  </t>
  </si>
  <si>
    <t xml:space="preserve">Moulton  </t>
  </si>
  <si>
    <t xml:space="preserve">Osage  </t>
  </si>
  <si>
    <t xml:space="preserve">Prescott  </t>
  </si>
  <si>
    <t xml:space="preserve">Preston  </t>
  </si>
  <si>
    <t xml:space="preserve">Remsen  </t>
  </si>
  <si>
    <t xml:space="preserve">Rock Rapids  </t>
  </si>
  <si>
    <t xml:space="preserve">Rolfe  </t>
  </si>
  <si>
    <t xml:space="preserve">Sabula  </t>
  </si>
  <si>
    <t xml:space="preserve">Sac City  </t>
  </si>
  <si>
    <t xml:space="preserve">Sanborn  </t>
  </si>
  <si>
    <t xml:space="preserve">Sioux Center  </t>
  </si>
  <si>
    <t>Tipton</t>
  </si>
  <si>
    <t xml:space="preserve">Titonka  </t>
  </si>
  <si>
    <t xml:space="preserve">Waukee  </t>
  </si>
  <si>
    <t xml:space="preserve">Wayland  </t>
  </si>
  <si>
    <t xml:space="preserve">Wellman  </t>
  </si>
  <si>
    <t xml:space="preserve">West Bend  </t>
  </si>
  <si>
    <t>Whittemore</t>
  </si>
  <si>
    <t xml:space="preserve">Woodbine  </t>
  </si>
  <si>
    <t xml:space="preserve">  Total</t>
  </si>
  <si>
    <t>Wall Lake</t>
  </si>
  <si>
    <t>Winfield</t>
  </si>
  <si>
    <t>Cargill, Incorporated</t>
  </si>
  <si>
    <t>Tiger Natural Gas, Inc.</t>
  </si>
  <si>
    <t>Total Operating Revenues</t>
  </si>
  <si>
    <t>Resid</t>
  </si>
  <si>
    <t>Form IG-1 Page #</t>
  </si>
  <si>
    <t>Interstate Power and Light Company</t>
  </si>
  <si>
    <t>MidAmerican Energy Co.</t>
  </si>
  <si>
    <t>Total Iowa Gas Operations</t>
  </si>
  <si>
    <t>Orange City</t>
  </si>
  <si>
    <t>Sales for Resale</t>
  </si>
  <si>
    <t xml:space="preserve"> Sales for Resale</t>
  </si>
  <si>
    <t>Shell Energy North America (US), L.P.</t>
  </si>
  <si>
    <t>Alton</t>
  </si>
  <si>
    <t>Mapleton</t>
  </si>
  <si>
    <t>BP Canada Energy Marketing Corporation</t>
  </si>
  <si>
    <t>Encore Energy Services, Inc.</t>
  </si>
  <si>
    <t>Concord Energy LLC</t>
  </si>
  <si>
    <t>Plymouth Energy, LLC</t>
  </si>
  <si>
    <t>Tenaska Marketing Ventures</t>
  </si>
  <si>
    <t>Black Hills/Iowa Gas Utility Company, LLC</t>
  </si>
  <si>
    <t>Liberty Energy (Midstates) Corporation d/b/a Liberty Utilities</t>
  </si>
  <si>
    <r>
      <t xml:space="preserve">Allerton </t>
    </r>
    <r>
      <rPr>
        <b/>
        <sz val="9"/>
        <rFont val="Arial"/>
        <family val="2"/>
      </rPr>
      <t>(1)</t>
    </r>
  </si>
  <si>
    <t xml:space="preserve">                  annual report information on Form MG-1 rather than Form IG-1.  The information required in the Form IG-1 is more applicable to a rate-regulated utility.</t>
  </si>
  <si>
    <t>BlueMark Energy, LLC</t>
  </si>
  <si>
    <t>Unified Energy Services, LLC</t>
  </si>
  <si>
    <t>Eco-Energy, LLC</t>
  </si>
  <si>
    <t>MidAmerican Energy Services, LLC</t>
  </si>
  <si>
    <t>Energy Professionals, LLC</t>
  </si>
  <si>
    <t>0604G</t>
  </si>
  <si>
    <t>0776G</t>
  </si>
  <si>
    <t>0627G</t>
  </si>
  <si>
    <t>0612G</t>
  </si>
  <si>
    <t>0765G</t>
  </si>
  <si>
    <t>0600G</t>
  </si>
  <si>
    <t>0601G</t>
  </si>
  <si>
    <t>0602G</t>
  </si>
  <si>
    <t>0603G</t>
  </si>
  <si>
    <t>0626G</t>
  </si>
  <si>
    <t>0605G</t>
  </si>
  <si>
    <t>0606G</t>
  </si>
  <si>
    <t>0607G</t>
  </si>
  <si>
    <t>0624G</t>
  </si>
  <si>
    <t>0608G</t>
  </si>
  <si>
    <t>0619G</t>
  </si>
  <si>
    <t>0609G</t>
  </si>
  <si>
    <t>0717G</t>
  </si>
  <si>
    <t>0620G</t>
  </si>
  <si>
    <t>0731G</t>
  </si>
  <si>
    <t>0611G</t>
  </si>
  <si>
    <t>0621G</t>
  </si>
  <si>
    <t>0625G</t>
  </si>
  <si>
    <t>0622G</t>
  </si>
  <si>
    <t>0613G</t>
  </si>
  <si>
    <t>0614G</t>
  </si>
  <si>
    <t>0615G</t>
  </si>
  <si>
    <t>0616G</t>
  </si>
  <si>
    <t>0617G</t>
  </si>
  <si>
    <t>0618G</t>
  </si>
  <si>
    <t>0610G</t>
  </si>
  <si>
    <t>0623G</t>
  </si>
  <si>
    <t>World Fuel Services, Inc.</t>
  </si>
  <si>
    <t>EDF Energy Services, LLC</t>
  </si>
  <si>
    <t xml:space="preserve">         MCF (MMBtu) Sold</t>
  </si>
  <si>
    <t>Spire Marketing Inc.</t>
  </si>
  <si>
    <t>Guthrie Center</t>
  </si>
  <si>
    <t>Sage Energy Trading, LLC</t>
  </si>
  <si>
    <t>Traer</t>
  </si>
  <si>
    <t>WoodRiver Energy LLC</t>
  </si>
  <si>
    <t>Heartland Natural Gas, LLC</t>
  </si>
  <si>
    <t>4CNG,LLC</t>
  </si>
  <si>
    <t>Vanguard Energy Services, LLC</t>
  </si>
  <si>
    <t xml:space="preserve">Huyser Inc </t>
  </si>
  <si>
    <t>Great River CNG of Iowa, LLC</t>
  </si>
  <si>
    <t>KWIK TRIP, INC.</t>
  </si>
  <si>
    <t>Hospital Energy LLC</t>
  </si>
  <si>
    <t>The Energy Authority, Incorporated</t>
  </si>
  <si>
    <t>Kinect Energy, Inc.</t>
  </si>
  <si>
    <t>Constellation NewEnergy - Gas Division, LLC</t>
  </si>
  <si>
    <t>Twin Eagle Resource Management, LLC</t>
  </si>
  <si>
    <t>Rainbo Oil Company, INc</t>
  </si>
  <si>
    <t>KOCH ENERGY SERVICES, LLC</t>
  </si>
  <si>
    <t>HealthTrust Purchasing Group, LP</t>
  </si>
  <si>
    <t>0762G</t>
  </si>
  <si>
    <t>U.S. Venture, Inc.</t>
  </si>
  <si>
    <t>Revenues per MCF sold</t>
  </si>
  <si>
    <t>Co. No.</t>
  </si>
  <si>
    <t>Total MCF Sold</t>
  </si>
  <si>
    <t>Symmetry Energy Solutions, LLC</t>
  </si>
  <si>
    <t>Revenues per GGE sold</t>
  </si>
  <si>
    <t>Note: (1)</t>
  </si>
  <si>
    <t>Gasoline Gallon Equivalents (GGEs).</t>
  </si>
  <si>
    <r>
      <rPr>
        <b/>
        <sz val="9"/>
        <rFont val="Arial"/>
        <family val="2"/>
      </rPr>
      <t>Note (1)</t>
    </r>
    <r>
      <rPr>
        <sz val="9"/>
        <rFont val="Arial"/>
        <family val="2"/>
      </rPr>
      <t>:  Allerton Gas Company is an investor-owned utility but is not rate regulated due to the number of customers it serves.  For this reason,  it files its</t>
    </r>
  </si>
  <si>
    <r>
      <t xml:space="preserve">Total GGE </t>
    </r>
    <r>
      <rPr>
        <b/>
        <sz val="9"/>
        <rFont val="Arial"/>
        <family val="2"/>
      </rPr>
      <t>(1)</t>
    </r>
    <r>
      <rPr>
        <sz val="9"/>
        <rFont val="Arial"/>
        <family val="2"/>
      </rPr>
      <t xml:space="preserve"> Sold</t>
    </r>
  </si>
  <si>
    <t>Investor-Owned Gas Utilities
Statement of Income from Iowa Gas Operations
For the Year Ended December 31, 2020</t>
  </si>
  <si>
    <t>Investor-Owned Gas Utilities
Statement of Income from Iowa Gas Operations in Dollars per MMBTU Sold
For the Year Ended December 31, 2020</t>
  </si>
  <si>
    <t>Other Sales to Public Authorities</t>
  </si>
  <si>
    <t>Total Sales to Ultimate Customers</t>
  </si>
  <si>
    <t>Total Service Revenues</t>
  </si>
  <si>
    <t>Total Operating Expenses</t>
  </si>
  <si>
    <t>Net Operating Income</t>
  </si>
  <si>
    <t>Revenue per MCF Sold</t>
  </si>
  <si>
    <t>** Certified Natural Gas Providers report only revenues, MMBTU sales, and customers. As of this report date, all data except for gross operating revenues is being held confidential.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</si>
</sst>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164" formatCode="General_)"/>
    <numFmt numFmtId="165" formatCode="&quot;$&quot;#,##0.0000_);\(&quot;$&quot;#,##0.0000\)"/>
    <numFmt numFmtId="166" formatCode="#,##0.0000_);\(#,##0.0000\)"/>
    <numFmt numFmtId="167" formatCode="0._)"/>
    <numFmt numFmtId="168" formatCode="&quot;$&quot;#,##0.0000_);[Red]\(&quot;$&quot;#,##0.0000\)"/>
    <numFmt numFmtId="169" formatCode="0000"/>
    <numFmt numFmtId="170" formatCode="0000;0000"/>
    <numFmt numFmtId="171" formatCode="#,##0;[Red]#,##0"/>
  </numFmts>
  <fonts count="19" x14ac:knownFonts="1">
    <font>
      <sz val="12"/>
      <name val="Helv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name val="Helv"/>
    </font>
    <font>
      <sz val="8"/>
      <name val="Helv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name val="Arial"/>
      <family val="1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1">
    <xf numFmtId="164" fontId="0" fillId="0" borderId="0"/>
    <xf numFmtId="0" fontId="14" fillId="0" borderId="0"/>
    <xf numFmtId="37" fontId="4" fillId="0" borderId="0"/>
    <xf numFmtId="37" fontId="4" fillId="0" borderId="0"/>
    <xf numFmtId="0" fontId="13" fillId="0" borderId="0"/>
    <xf numFmtId="0" fontId="3" fillId="0" borderId="0"/>
    <xf numFmtId="0" fontId="15" fillId="0" borderId="0"/>
    <xf numFmtId="0" fontId="6" fillId="0" borderId="0"/>
    <xf numFmtId="0" fontId="2" fillId="0" borderId="0"/>
    <xf numFmtId="0" fontId="1" fillId="0" borderId="0"/>
    <xf numFmtId="0" fontId="17" fillId="0" borderId="0"/>
  </cellStyleXfs>
  <cellXfs count="208">
    <xf numFmtId="164" fontId="0" fillId="0" borderId="0" xfId="0"/>
    <xf numFmtId="164" fontId="7" fillId="0" borderId="1" xfId="0" applyFont="1" applyBorder="1"/>
    <xf numFmtId="164" fontId="7" fillId="0" borderId="0" xfId="0" applyFont="1"/>
    <xf numFmtId="164" fontId="7" fillId="0" borderId="1" xfId="0" applyFont="1" applyBorder="1" applyAlignment="1" applyProtection="1">
      <alignment horizontal="center"/>
    </xf>
    <xf numFmtId="164" fontId="7" fillId="0" borderId="2" xfId="0" applyFont="1" applyBorder="1" applyAlignment="1" applyProtection="1">
      <alignment horizontal="center"/>
    </xf>
    <xf numFmtId="164" fontId="7" fillId="0" borderId="1" xfId="0" applyFont="1" applyBorder="1" applyAlignment="1">
      <alignment horizontal="center"/>
    </xf>
    <xf numFmtId="164" fontId="7" fillId="0" borderId="3" xfId="0" applyFont="1" applyBorder="1"/>
    <xf numFmtId="5" fontId="7" fillId="0" borderId="1" xfId="0" applyNumberFormat="1" applyFont="1" applyBorder="1" applyProtection="1"/>
    <xf numFmtId="5" fontId="7" fillId="0" borderId="3" xfId="0" applyNumberFormat="1" applyFont="1" applyBorder="1" applyProtection="1"/>
    <xf numFmtId="164" fontId="7" fillId="0" borderId="1" xfId="0" applyFont="1" applyBorder="1" applyAlignment="1" applyProtection="1">
      <alignment horizontal="left"/>
    </xf>
    <xf numFmtId="37" fontId="7" fillId="0" borderId="1" xfId="0" applyNumberFormat="1" applyFont="1" applyBorder="1" applyProtection="1"/>
    <xf numFmtId="37" fontId="7" fillId="0" borderId="3" xfId="0" applyNumberFormat="1" applyFont="1" applyBorder="1" applyProtection="1"/>
    <xf numFmtId="164" fontId="7" fillId="0" borderId="2" xfId="0" applyFont="1" applyBorder="1" applyAlignment="1" applyProtection="1">
      <alignment horizontal="left"/>
    </xf>
    <xf numFmtId="165" fontId="7" fillId="0" borderId="1" xfId="0" applyNumberFormat="1" applyFont="1" applyBorder="1" applyProtection="1"/>
    <xf numFmtId="164" fontId="7" fillId="0" borderId="0" xfId="0" applyFont="1" applyAlignment="1">
      <alignment horizontal="center"/>
    </xf>
    <xf numFmtId="37" fontId="7" fillId="0" borderId="0" xfId="0" applyNumberFormat="1" applyFont="1" applyProtection="1"/>
    <xf numFmtId="164" fontId="7" fillId="0" borderId="0" xfId="0" applyFont="1" applyAlignment="1" applyProtection="1">
      <alignment horizontal="left"/>
    </xf>
    <xf numFmtId="165" fontId="7" fillId="0" borderId="10" xfId="0" applyNumberFormat="1" applyFont="1" applyBorder="1" applyProtection="1"/>
    <xf numFmtId="164" fontId="7" fillId="0" borderId="13" xfId="0" applyFont="1" applyBorder="1"/>
    <xf numFmtId="1" fontId="5" fillId="0" borderId="0" xfId="2" applyNumberFormat="1" applyFont="1" applyAlignment="1">
      <alignment horizontal="center"/>
    </xf>
    <xf numFmtId="37" fontId="5" fillId="0" borderId="15" xfId="2" applyFont="1" applyBorder="1" applyAlignment="1">
      <alignment wrapText="1"/>
    </xf>
    <xf numFmtId="37" fontId="5" fillId="0" borderId="0" xfId="2" applyFont="1"/>
    <xf numFmtId="37" fontId="5" fillId="0" borderId="0" xfId="2" applyFont="1" applyAlignment="1">
      <alignment wrapText="1"/>
    </xf>
    <xf numFmtId="37" fontId="5" fillId="0" borderId="7" xfId="2" applyFont="1" applyBorder="1" applyAlignment="1" applyProtection="1">
      <alignment horizontal="left" wrapText="1"/>
    </xf>
    <xf numFmtId="37" fontId="5" fillId="0" borderId="0" xfId="2" applyFont="1" applyAlignment="1" applyProtection="1">
      <alignment horizontal="left" wrapText="1"/>
    </xf>
    <xf numFmtId="39" fontId="5" fillId="0" borderId="0" xfId="2" applyNumberFormat="1" applyFont="1" applyAlignment="1" applyProtection="1">
      <alignment horizontal="left" wrapText="1"/>
    </xf>
    <xf numFmtId="39" fontId="5" fillId="0" borderId="7" xfId="2" applyNumberFormat="1" applyFont="1" applyBorder="1" applyAlignment="1" applyProtection="1">
      <alignment horizontal="left" wrapText="1"/>
    </xf>
    <xf numFmtId="5" fontId="5" fillId="0" borderId="0" xfId="2" applyNumberFormat="1" applyFont="1" applyProtection="1"/>
    <xf numFmtId="37" fontId="11" fillId="0" borderId="0" xfId="2" applyFont="1" applyAlignment="1">
      <alignment wrapText="1"/>
    </xf>
    <xf numFmtId="1" fontId="5" fillId="0" borderId="13" xfId="3" applyNumberFormat="1" applyFont="1" applyBorder="1" applyAlignment="1">
      <alignment horizontal="center" wrapText="1"/>
    </xf>
    <xf numFmtId="37" fontId="5" fillId="0" borderId="2" xfId="2" applyFont="1" applyBorder="1" applyAlignment="1" applyProtection="1">
      <alignment horizontal="center" wrapText="1"/>
    </xf>
    <xf numFmtId="37" fontId="5" fillId="0" borderId="0" xfId="2" applyFont="1" applyAlignment="1">
      <alignment horizontal="center"/>
    </xf>
    <xf numFmtId="164" fontId="7" fillId="0" borderId="19" xfId="0" applyFont="1" applyBorder="1" applyAlignment="1" applyProtection="1">
      <alignment horizontal="center" wrapText="1"/>
    </xf>
    <xf numFmtId="164" fontId="7" fillId="0" borderId="2" xfId="0" applyFont="1" applyBorder="1" applyAlignment="1" applyProtection="1">
      <alignment horizontal="center" wrapText="1"/>
    </xf>
    <xf numFmtId="165" fontId="7" fillId="0" borderId="0" xfId="0" applyNumberFormat="1" applyFont="1" applyProtection="1"/>
    <xf numFmtId="166" fontId="7" fillId="0" borderId="0" xfId="0" applyNumberFormat="1" applyFont="1" applyProtection="1"/>
    <xf numFmtId="164" fontId="12" fillId="0" borderId="0" xfId="0" applyFont="1"/>
    <xf numFmtId="164" fontId="12" fillId="0" borderId="0" xfId="0" applyFont="1" applyAlignment="1">
      <alignment horizontal="center"/>
    </xf>
    <xf numFmtId="164" fontId="7" fillId="0" borderId="0" xfId="0" applyFont="1" applyAlignment="1" applyProtection="1">
      <alignment horizontal="right"/>
    </xf>
    <xf numFmtId="164" fontId="7" fillId="0" borderId="4" xfId="0" applyFont="1" applyBorder="1" applyAlignment="1" applyProtection="1">
      <alignment horizontal="center" wrapText="1"/>
    </xf>
    <xf numFmtId="164" fontId="7" fillId="0" borderId="1" xfId="0" applyFont="1" applyBorder="1" applyAlignment="1">
      <alignment horizontal="center" wrapText="1"/>
    </xf>
    <xf numFmtId="164" fontId="7" fillId="0" borderId="0" xfId="0" applyFont="1" applyAlignment="1">
      <alignment horizontal="center" wrapText="1"/>
    </xf>
    <xf numFmtId="164" fontId="7" fillId="0" borderId="3" xfId="0" applyFont="1" applyBorder="1" applyAlignment="1">
      <alignment horizontal="center" wrapText="1"/>
    </xf>
    <xf numFmtId="164" fontId="7" fillId="0" borderId="20" xfId="0" applyFont="1" applyBorder="1" applyAlignment="1" applyProtection="1">
      <alignment horizontal="center" wrapText="1"/>
    </xf>
    <xf numFmtId="164" fontId="7" fillId="0" borderId="21" xfId="0" applyFont="1" applyBorder="1" applyAlignment="1">
      <alignment horizontal="center" wrapText="1"/>
    </xf>
    <xf numFmtId="37" fontId="5" fillId="0" borderId="1" xfId="2" applyFont="1" applyBorder="1" applyAlignment="1">
      <alignment wrapText="1"/>
    </xf>
    <xf numFmtId="37" fontId="5" fillId="0" borderId="1" xfId="2" applyFont="1" applyBorder="1" applyAlignment="1" applyProtection="1">
      <alignment horizontal="center" wrapText="1"/>
    </xf>
    <xf numFmtId="37" fontId="5" fillId="0" borderId="2" xfId="2" applyFont="1" applyBorder="1" applyAlignment="1" applyProtection="1">
      <alignment horizontal="centerContinuous" wrapText="1"/>
    </xf>
    <xf numFmtId="37" fontId="5" fillId="0" borderId="7" xfId="2" applyFont="1" applyBorder="1" applyAlignment="1">
      <alignment horizontal="centerContinuous" wrapText="1"/>
    </xf>
    <xf numFmtId="37" fontId="5" fillId="0" borderId="0" xfId="2" applyFont="1" applyAlignment="1"/>
    <xf numFmtId="5" fontId="7" fillId="0" borderId="10" xfId="0" applyNumberFormat="1" applyFont="1" applyBorder="1" applyProtection="1"/>
    <xf numFmtId="37" fontId="5" fillId="0" borderId="0" xfId="2" applyFont="1" applyFill="1" applyAlignment="1" applyProtection="1">
      <alignment horizontal="left" wrapText="1"/>
    </xf>
    <xf numFmtId="164" fontId="8" fillId="0" borderId="3" xfId="0" applyFont="1" applyBorder="1" applyAlignment="1">
      <alignment horizontal="center" wrapText="1"/>
    </xf>
    <xf numFmtId="1" fontId="5" fillId="0" borderId="0" xfId="2" applyNumberFormat="1" applyFont="1" applyFill="1" applyAlignment="1">
      <alignment horizontal="center"/>
    </xf>
    <xf numFmtId="37" fontId="5" fillId="0" borderId="0" xfId="2" applyFont="1" applyFill="1" applyAlignment="1">
      <alignment wrapText="1"/>
    </xf>
    <xf numFmtId="37" fontId="5" fillId="0" borderId="0" xfId="2" applyFont="1" applyFill="1"/>
    <xf numFmtId="6" fontId="5" fillId="0" borderId="14" xfId="2" applyNumberFormat="1" applyFont="1" applyBorder="1" applyAlignment="1">
      <alignment wrapText="1"/>
    </xf>
    <xf numFmtId="6" fontId="5" fillId="0" borderId="22" xfId="2" applyNumberFormat="1" applyFont="1" applyBorder="1" applyAlignment="1">
      <alignment wrapText="1"/>
    </xf>
    <xf numFmtId="6" fontId="5" fillId="0" borderId="1" xfId="2" applyNumberFormat="1" applyFont="1" applyBorder="1" applyAlignment="1">
      <alignment wrapText="1"/>
    </xf>
    <xf numFmtId="6" fontId="5" fillId="0" borderId="0" xfId="2" applyNumberFormat="1" applyFont="1" applyAlignment="1">
      <alignment wrapText="1"/>
    </xf>
    <xf numFmtId="6" fontId="5" fillId="0" borderId="2" xfId="2" applyNumberFormat="1" applyFont="1" applyBorder="1" applyAlignment="1" applyProtection="1">
      <alignment horizontal="centerContinuous" wrapText="1"/>
    </xf>
    <xf numFmtId="6" fontId="5" fillId="0" borderId="7" xfId="2" applyNumberFormat="1" applyFont="1" applyBorder="1" applyAlignment="1">
      <alignment horizontal="centerContinuous" wrapText="1"/>
    </xf>
    <xf numFmtId="6" fontId="5" fillId="0" borderId="2" xfId="2" applyNumberFormat="1" applyFont="1" applyBorder="1" applyAlignment="1" applyProtection="1">
      <alignment horizontal="center" wrapText="1"/>
    </xf>
    <xf numFmtId="6" fontId="5" fillId="0" borderId="0" xfId="2" applyNumberFormat="1" applyFont="1" applyAlignment="1"/>
    <xf numFmtId="6" fontId="11" fillId="0" borderId="0" xfId="2" applyNumberFormat="1" applyFont="1" applyAlignment="1">
      <alignment wrapText="1"/>
    </xf>
    <xf numFmtId="37" fontId="5" fillId="0" borderId="0" xfId="2" applyFont="1" applyFill="1" applyAlignment="1">
      <alignment horizontal="center"/>
    </xf>
    <xf numFmtId="39" fontId="5" fillId="0" borderId="7" xfId="2" applyNumberFormat="1" applyFont="1" applyFill="1" applyBorder="1" applyAlignment="1" applyProtection="1">
      <alignment horizontal="left" wrapText="1"/>
    </xf>
    <xf numFmtId="167" fontId="5" fillId="0" borderId="0" xfId="2" applyNumberFormat="1" applyFont="1" applyFill="1"/>
    <xf numFmtId="39" fontId="5" fillId="0" borderId="0" xfId="2" applyNumberFormat="1" applyFont="1" applyFill="1" applyBorder="1" applyAlignment="1" applyProtection="1">
      <alignment horizontal="left" wrapText="1"/>
    </xf>
    <xf numFmtId="37" fontId="5" fillId="0" borderId="0" xfId="2" applyFont="1" applyFill="1" applyBorder="1"/>
    <xf numFmtId="37" fontId="5" fillId="0" borderId="0" xfId="2" applyFont="1" applyBorder="1"/>
    <xf numFmtId="5" fontId="7" fillId="0" borderId="1" xfId="0" applyNumberFormat="1" applyFont="1" applyBorder="1" applyProtection="1">
      <protection locked="0"/>
    </xf>
    <xf numFmtId="37" fontId="7" fillId="0" borderId="1" xfId="0" applyNumberFormat="1" applyFont="1" applyBorder="1" applyProtection="1">
      <protection locked="0"/>
    </xf>
    <xf numFmtId="37" fontId="7" fillId="0" borderId="1" xfId="0" applyNumberFormat="1" applyFont="1" applyBorder="1" applyAlignment="1" applyProtection="1">
      <alignment horizontal="right"/>
      <protection locked="0"/>
    </xf>
    <xf numFmtId="5" fontId="7" fillId="2" borderId="5" xfId="0" applyNumberFormat="1" applyFont="1" applyFill="1" applyBorder="1" applyProtection="1"/>
    <xf numFmtId="5" fontId="7" fillId="2" borderId="6" xfId="0" applyNumberFormat="1" applyFont="1" applyFill="1" applyBorder="1" applyProtection="1"/>
    <xf numFmtId="5" fontId="7" fillId="2" borderId="3" xfId="0" applyNumberFormat="1" applyFont="1" applyFill="1" applyBorder="1" applyProtection="1"/>
    <xf numFmtId="37" fontId="7" fillId="2" borderId="3" xfId="0" applyNumberFormat="1" applyFont="1" applyFill="1" applyBorder="1" applyProtection="1"/>
    <xf numFmtId="37" fontId="7" fillId="2" borderId="4" xfId="0" applyNumberFormat="1" applyFont="1" applyFill="1" applyBorder="1" applyProtection="1"/>
    <xf numFmtId="5" fontId="7" fillId="2" borderId="10" xfId="0" applyNumberFormat="1" applyFont="1" applyFill="1" applyBorder="1" applyProtection="1"/>
    <xf numFmtId="5" fontId="7" fillId="2" borderId="25" xfId="0" applyNumberFormat="1" applyFont="1" applyFill="1" applyBorder="1" applyProtection="1"/>
    <xf numFmtId="5" fontId="7" fillId="2" borderId="12" xfId="0" applyNumberFormat="1" applyFont="1" applyFill="1" applyBorder="1" applyProtection="1"/>
    <xf numFmtId="6" fontId="7" fillId="2" borderId="6" xfId="0" applyNumberFormat="1" applyFont="1" applyFill="1" applyBorder="1" applyProtection="1"/>
    <xf numFmtId="165" fontId="7" fillId="2" borderId="1" xfId="0" applyNumberFormat="1" applyFont="1" applyFill="1" applyBorder="1" applyProtection="1"/>
    <xf numFmtId="165" fontId="7" fillId="2" borderId="3" xfId="0" applyNumberFormat="1" applyFont="1" applyFill="1" applyBorder="1" applyProtection="1"/>
    <xf numFmtId="166" fontId="7" fillId="2" borderId="1" xfId="0" applyNumberFormat="1" applyFont="1" applyFill="1" applyBorder="1" applyProtection="1"/>
    <xf numFmtId="166" fontId="7" fillId="2" borderId="10" xfId="0" applyNumberFormat="1" applyFont="1" applyFill="1" applyBorder="1" applyProtection="1"/>
    <xf numFmtId="166" fontId="7" fillId="2" borderId="3" xfId="0" applyNumberFormat="1" applyFont="1" applyFill="1" applyBorder="1" applyAlignment="1" applyProtection="1">
      <alignment horizontal="right"/>
    </xf>
    <xf numFmtId="166" fontId="7" fillId="2" borderId="3" xfId="0" applyNumberFormat="1" applyFont="1" applyFill="1" applyBorder="1" applyProtection="1"/>
    <xf numFmtId="166" fontId="7" fillId="2" borderId="8" xfId="0" applyNumberFormat="1" applyFont="1" applyFill="1" applyBorder="1" applyAlignment="1" applyProtection="1">
      <alignment horizontal="right"/>
    </xf>
    <xf numFmtId="166" fontId="7" fillId="2" borderId="9" xfId="0" applyNumberFormat="1" applyFont="1" applyFill="1" applyBorder="1" applyAlignment="1" applyProtection="1">
      <alignment horizontal="right"/>
    </xf>
    <xf numFmtId="165" fontId="7" fillId="2" borderId="5" xfId="0" applyNumberFormat="1" applyFont="1" applyFill="1" applyBorder="1" applyProtection="1"/>
    <xf numFmtId="165" fontId="7" fillId="2" borderId="6" xfId="0" applyNumberFormat="1" applyFont="1" applyFill="1" applyBorder="1" applyProtection="1"/>
    <xf numFmtId="165" fontId="7" fillId="2" borderId="10" xfId="0" applyNumberFormat="1" applyFont="1" applyFill="1" applyBorder="1" applyProtection="1"/>
    <xf numFmtId="166" fontId="7" fillId="2" borderId="2" xfId="0" applyNumberFormat="1" applyFont="1" applyFill="1" applyBorder="1" applyProtection="1"/>
    <xf numFmtId="166" fontId="7" fillId="2" borderId="4" xfId="0" applyNumberFormat="1" applyFont="1" applyFill="1" applyBorder="1" applyProtection="1"/>
    <xf numFmtId="166" fontId="7" fillId="2" borderId="11" xfId="0" applyNumberFormat="1" applyFont="1" applyFill="1" applyBorder="1" applyProtection="1"/>
    <xf numFmtId="165" fontId="7" fillId="2" borderId="12" xfId="0" applyNumberFormat="1" applyFont="1" applyFill="1" applyBorder="1" applyProtection="1"/>
    <xf numFmtId="168" fontId="7" fillId="2" borderId="1" xfId="0" applyNumberFormat="1" applyFont="1" applyFill="1" applyBorder="1" applyProtection="1"/>
    <xf numFmtId="168" fontId="7" fillId="2" borderId="6" xfId="0" applyNumberFormat="1" applyFont="1" applyFill="1" applyBorder="1" applyProtection="1"/>
    <xf numFmtId="37" fontId="7" fillId="2" borderId="10" xfId="0" applyNumberFormat="1" applyFont="1" applyFill="1" applyBorder="1" applyProtection="1"/>
    <xf numFmtId="37" fontId="7" fillId="2" borderId="11" xfId="0" applyNumberFormat="1" applyFont="1" applyFill="1" applyBorder="1" applyProtection="1"/>
    <xf numFmtId="165" fontId="7" fillId="0" borderId="1" xfId="0" applyNumberFormat="1" applyFont="1" applyFill="1" applyBorder="1" applyProtection="1"/>
    <xf numFmtId="165" fontId="7" fillId="0" borderId="10" xfId="0" applyNumberFormat="1" applyFont="1" applyFill="1" applyBorder="1" applyProtection="1"/>
    <xf numFmtId="6" fontId="5" fillId="2" borderId="1" xfId="2" applyNumberFormat="1" applyFont="1" applyFill="1" applyBorder="1" applyAlignment="1">
      <alignment wrapText="1"/>
    </xf>
    <xf numFmtId="6" fontId="5" fillId="2" borderId="1" xfId="2" applyNumberFormat="1" applyFont="1" applyFill="1" applyBorder="1" applyAlignment="1" applyProtection="1">
      <alignment wrapText="1"/>
    </xf>
    <xf numFmtId="6" fontId="5" fillId="2" borderId="5" xfId="2" applyNumberFormat="1" applyFont="1" applyFill="1" applyBorder="1" applyAlignment="1" applyProtection="1">
      <alignment wrapText="1"/>
    </xf>
    <xf numFmtId="6" fontId="5" fillId="2" borderId="3" xfId="2" applyNumberFormat="1" applyFont="1" applyFill="1" applyBorder="1" applyAlignment="1">
      <alignment wrapText="1"/>
    </xf>
    <xf numFmtId="6" fontId="5" fillId="2" borderId="3" xfId="2" applyNumberFormat="1" applyFont="1" applyFill="1" applyBorder="1" applyAlignment="1" applyProtection="1">
      <alignment wrapText="1"/>
    </xf>
    <xf numFmtId="37" fontId="5" fillId="2" borderId="1" xfId="2" applyFont="1" applyFill="1" applyBorder="1" applyAlignment="1">
      <alignment wrapText="1"/>
    </xf>
    <xf numFmtId="37" fontId="5" fillId="2" borderId="3" xfId="1" applyNumberFormat="1" applyFont="1" applyFill="1" applyBorder="1" applyAlignment="1">
      <alignment horizontal="right" vertical="top"/>
    </xf>
    <xf numFmtId="37" fontId="5" fillId="2" borderId="3" xfId="2" applyFont="1" applyFill="1" applyBorder="1" applyAlignment="1">
      <alignment wrapText="1"/>
    </xf>
    <xf numFmtId="37" fontId="5" fillId="2" borderId="4" xfId="2" applyFont="1" applyFill="1" applyBorder="1" applyAlignment="1" applyProtection="1">
      <alignment horizontal="center" wrapText="1"/>
    </xf>
    <xf numFmtId="37" fontId="5" fillId="2" borderId="24" xfId="1" applyNumberFormat="1" applyFont="1" applyFill="1" applyBorder="1" applyAlignment="1">
      <alignment horizontal="right" vertical="top"/>
    </xf>
    <xf numFmtId="6" fontId="5" fillId="0" borderId="14" xfId="2" applyNumberFormat="1" applyFont="1" applyBorder="1" applyAlignment="1" applyProtection="1">
      <alignment wrapText="1"/>
      <protection locked="0"/>
    </xf>
    <xf numFmtId="6" fontId="5" fillId="0" borderId="1" xfId="2" applyNumberFormat="1" applyFont="1" applyBorder="1" applyAlignment="1" applyProtection="1">
      <alignment horizontal="center" wrapText="1"/>
      <protection locked="0"/>
    </xf>
    <xf numFmtId="6" fontId="5" fillId="0" borderId="2" xfId="2" applyNumberFormat="1" applyFont="1" applyBorder="1" applyAlignment="1" applyProtection="1">
      <alignment horizontal="center" wrapText="1"/>
      <protection locked="0"/>
    </xf>
    <xf numFmtId="6" fontId="5" fillId="0" borderId="1" xfId="2" applyNumberFormat="1" applyFont="1" applyBorder="1" applyAlignment="1" applyProtection="1">
      <alignment wrapText="1"/>
      <protection locked="0"/>
    </xf>
    <xf numFmtId="6" fontId="5" fillId="0" borderId="0" xfId="2" applyNumberFormat="1" applyFont="1" applyAlignment="1" applyProtection="1">
      <alignment wrapText="1"/>
      <protection locked="0"/>
    </xf>
    <xf numFmtId="6" fontId="5" fillId="0" borderId="0" xfId="2" applyNumberFormat="1" applyFont="1" applyAlignment="1" applyProtection="1">
      <protection locked="0"/>
    </xf>
    <xf numFmtId="6" fontId="11" fillId="0" borderId="0" xfId="2" applyNumberFormat="1" applyFont="1" applyAlignment="1" applyProtection="1">
      <alignment wrapText="1"/>
      <protection locked="0"/>
    </xf>
    <xf numFmtId="37" fontId="5" fillId="2" borderId="3" xfId="1" applyNumberFormat="1" applyFont="1" applyFill="1" applyBorder="1" applyAlignment="1">
      <alignment horizontal="right"/>
    </xf>
    <xf numFmtId="37" fontId="5" fillId="2" borderId="24" xfId="1" applyNumberFormat="1" applyFont="1" applyFill="1" applyBorder="1" applyAlignment="1">
      <alignment horizontal="right"/>
    </xf>
    <xf numFmtId="37" fontId="5" fillId="2" borderId="2" xfId="2" applyFont="1" applyFill="1" applyBorder="1" applyAlignment="1" applyProtection="1">
      <alignment horizontal="center" wrapText="1"/>
    </xf>
    <xf numFmtId="38" fontId="7" fillId="2" borderId="4" xfId="0" applyNumberFormat="1" applyFont="1" applyFill="1" applyBorder="1" applyProtection="1"/>
    <xf numFmtId="169" fontId="5" fillId="0" borderId="0" xfId="2" applyNumberFormat="1" applyFont="1" applyAlignment="1" applyProtection="1">
      <alignment horizontal="center" wrapText="1"/>
      <protection locked="0"/>
    </xf>
    <xf numFmtId="169" fontId="5" fillId="0" borderId="0" xfId="3" applyNumberFormat="1" applyFont="1" applyAlignment="1" applyProtection="1">
      <alignment horizontal="center" wrapText="1"/>
      <protection locked="0"/>
    </xf>
    <xf numFmtId="169" fontId="5" fillId="0" borderId="13" xfId="3" applyNumberFormat="1" applyFont="1" applyBorder="1" applyAlignment="1" applyProtection="1">
      <alignment horizontal="center" wrapText="1"/>
      <protection locked="0"/>
    </xf>
    <xf numFmtId="169" fontId="5" fillId="0" borderId="0" xfId="2" applyNumberFormat="1" applyFont="1" applyAlignment="1" applyProtection="1">
      <alignment horizontal="center"/>
      <protection locked="0"/>
    </xf>
    <xf numFmtId="169" fontId="11" fillId="0" borderId="0" xfId="2" applyNumberFormat="1" applyFont="1" applyAlignment="1" applyProtection="1">
      <alignment horizontal="center" wrapText="1"/>
      <protection locked="0"/>
    </xf>
    <xf numFmtId="3" fontId="5" fillId="0" borderId="1" xfId="2" applyNumberFormat="1" applyFont="1" applyBorder="1" applyAlignment="1" applyProtection="1">
      <alignment wrapText="1"/>
      <protection locked="0"/>
    </xf>
    <xf numFmtId="171" fontId="5" fillId="2" borderId="5" xfId="2" applyNumberFormat="1" applyFont="1" applyFill="1" applyBorder="1" applyAlignment="1" applyProtection="1">
      <alignment wrapText="1"/>
    </xf>
    <xf numFmtId="166" fontId="7" fillId="2" borderId="1" xfId="0" applyNumberFormat="1" applyFont="1" applyFill="1" applyBorder="1" applyAlignment="1" applyProtection="1">
      <alignment horizontal="right"/>
    </xf>
    <xf numFmtId="6" fontId="5" fillId="2" borderId="33" xfId="2" applyNumberFormat="1" applyFont="1" applyFill="1" applyBorder="1" applyAlignment="1" applyProtection="1">
      <alignment wrapText="1"/>
    </xf>
    <xf numFmtId="6" fontId="5" fillId="2" borderId="33" xfId="2" applyNumberFormat="1" applyFont="1" applyFill="1" applyBorder="1" applyAlignment="1" applyProtection="1">
      <alignment wrapText="1"/>
      <protection locked="0"/>
    </xf>
    <xf numFmtId="6" fontId="5" fillId="2" borderId="29" xfId="2" applyNumberFormat="1" applyFont="1" applyFill="1" applyBorder="1" applyAlignment="1" applyProtection="1">
      <alignment wrapText="1"/>
      <protection locked="0"/>
    </xf>
    <xf numFmtId="6" fontId="5" fillId="2" borderId="28" xfId="2" applyNumberFormat="1" applyFont="1" applyFill="1" applyBorder="1" applyAlignment="1" applyProtection="1">
      <alignment wrapText="1"/>
    </xf>
    <xf numFmtId="6" fontId="5" fillId="2" borderId="27" xfId="2" applyNumberFormat="1" applyFont="1" applyFill="1" applyBorder="1" applyAlignment="1" applyProtection="1">
      <alignment wrapText="1"/>
    </xf>
    <xf numFmtId="37" fontId="5" fillId="2" borderId="28" xfId="1" applyNumberFormat="1" applyFont="1" applyFill="1" applyBorder="1" applyAlignment="1">
      <alignment horizontal="right" vertical="top"/>
    </xf>
    <xf numFmtId="37" fontId="5" fillId="2" borderId="32" xfId="1" applyNumberFormat="1" applyFont="1" applyFill="1" applyBorder="1" applyAlignment="1">
      <alignment horizontal="right" vertical="top"/>
    </xf>
    <xf numFmtId="6" fontId="5" fillId="2" borderId="29" xfId="2" applyNumberFormat="1" applyFont="1" applyFill="1" applyBorder="1" applyAlignment="1" applyProtection="1">
      <alignment wrapText="1"/>
    </xf>
    <xf numFmtId="37" fontId="5" fillId="2" borderId="33" xfId="2" applyNumberFormat="1" applyFont="1" applyFill="1" applyBorder="1" applyAlignment="1" applyProtection="1">
      <alignment wrapText="1"/>
    </xf>
    <xf numFmtId="37" fontId="5" fillId="2" borderId="33" xfId="2" applyFont="1" applyFill="1" applyBorder="1" applyAlignment="1" applyProtection="1">
      <alignment wrapText="1"/>
    </xf>
    <xf numFmtId="37" fontId="5" fillId="2" borderId="29" xfId="2" applyNumberFormat="1" applyFont="1" applyFill="1" applyBorder="1" applyAlignment="1" applyProtection="1">
      <alignment wrapText="1"/>
    </xf>
    <xf numFmtId="5" fontId="5" fillId="3" borderId="6" xfId="2" applyNumberFormat="1" applyFont="1" applyFill="1" applyBorder="1" applyProtection="1"/>
    <xf numFmtId="0" fontId="16" fillId="0" borderId="1" xfId="2" applyNumberFormat="1" applyFont="1" applyBorder="1" applyAlignment="1">
      <alignment horizontal="center" vertical="center" wrapText="1"/>
    </xf>
    <xf numFmtId="6" fontId="7" fillId="0" borderId="27" xfId="0" applyNumberFormat="1" applyFont="1" applyBorder="1" applyProtection="1">
      <protection locked="0"/>
    </xf>
    <xf numFmtId="5" fontId="7" fillId="0" borderId="8" xfId="0" applyNumberFormat="1" applyFont="1" applyBorder="1" applyProtection="1">
      <protection locked="0"/>
    </xf>
    <xf numFmtId="5" fontId="7" fillId="0" borderId="9" xfId="0" applyNumberFormat="1" applyFont="1" applyBorder="1" applyProtection="1">
      <protection locked="0"/>
    </xf>
    <xf numFmtId="37" fontId="7" fillId="2" borderId="36" xfId="0" applyNumberFormat="1" applyFont="1" applyFill="1" applyBorder="1" applyProtection="1"/>
    <xf numFmtId="37" fontId="7" fillId="2" borderId="35" xfId="0" applyNumberFormat="1" applyFont="1" applyFill="1" applyBorder="1" applyProtection="1"/>
    <xf numFmtId="6" fontId="7" fillId="0" borderId="8" xfId="0" applyNumberFormat="1" applyFont="1" applyBorder="1" applyProtection="1">
      <protection locked="0"/>
    </xf>
    <xf numFmtId="6" fontId="7" fillId="0" borderId="9" xfId="0" applyNumberFormat="1" applyFont="1" applyBorder="1" applyProtection="1">
      <protection locked="0"/>
    </xf>
    <xf numFmtId="5" fontId="5" fillId="0" borderId="3" xfId="2" applyNumberFormat="1" applyFont="1" applyFill="1" applyBorder="1" applyProtection="1"/>
    <xf numFmtId="37" fontId="5" fillId="0" borderId="26" xfId="2" applyNumberFormat="1" applyFont="1" applyFill="1" applyBorder="1" applyProtection="1"/>
    <xf numFmtId="37" fontId="5" fillId="0" borderId="30" xfId="2" applyFont="1" applyFill="1" applyBorder="1"/>
    <xf numFmtId="37" fontId="5" fillId="0" borderId="32" xfId="2" applyNumberFormat="1" applyFont="1" applyFill="1" applyBorder="1" applyProtection="1"/>
    <xf numFmtId="0" fontId="10" fillId="0" borderId="0" xfId="4" applyFont="1" applyFill="1" applyBorder="1" applyAlignment="1">
      <alignment horizontal="center" wrapText="1"/>
    </xf>
    <xf numFmtId="1" fontId="5" fillId="0" borderId="0" xfId="2" applyNumberFormat="1" applyFont="1" applyFill="1" applyBorder="1" applyAlignment="1">
      <alignment horizontal="center"/>
    </xf>
    <xf numFmtId="0" fontId="10" fillId="0" borderId="23" xfId="4" applyFont="1" applyFill="1" applyBorder="1" applyAlignment="1">
      <alignment horizontal="center" wrapText="1"/>
    </xf>
    <xf numFmtId="1" fontId="5" fillId="0" borderId="23" xfId="2" applyNumberFormat="1" applyFont="1" applyFill="1" applyBorder="1" applyAlignment="1">
      <alignment horizontal="center"/>
    </xf>
    <xf numFmtId="37" fontId="5" fillId="0" borderId="38" xfId="2" applyFont="1" applyFill="1" applyBorder="1" applyAlignment="1" applyProtection="1">
      <alignment horizontal="center" wrapText="1"/>
    </xf>
    <xf numFmtId="37" fontId="5" fillId="0" borderId="39" xfId="2" applyFont="1" applyFill="1" applyBorder="1"/>
    <xf numFmtId="37" fontId="5" fillId="0" borderId="40" xfId="2" applyFont="1" applyFill="1" applyBorder="1" applyAlignment="1" applyProtection="1">
      <alignment horizontal="center" wrapText="1"/>
    </xf>
    <xf numFmtId="37" fontId="5" fillId="0" borderId="37" xfId="2" applyFont="1" applyFill="1" applyBorder="1"/>
    <xf numFmtId="5" fontId="5" fillId="0" borderId="34" xfId="2" applyNumberFormat="1" applyFont="1" applyFill="1" applyBorder="1" applyProtection="1"/>
    <xf numFmtId="37" fontId="5" fillId="0" borderId="34" xfId="2" applyFont="1" applyFill="1" applyBorder="1" applyAlignment="1">
      <alignment horizontal="center" wrapText="1"/>
    </xf>
    <xf numFmtId="37" fontId="5" fillId="0" borderId="34" xfId="2" applyFont="1" applyFill="1" applyBorder="1" applyAlignment="1">
      <alignment horizontal="center"/>
    </xf>
    <xf numFmtId="7" fontId="5" fillId="0" borderId="34" xfId="2" applyNumberFormat="1" applyFont="1" applyFill="1" applyBorder="1" applyAlignment="1">
      <alignment horizontal="center"/>
    </xf>
    <xf numFmtId="1" fontId="5" fillId="0" borderId="0" xfId="2" applyNumberFormat="1" applyFont="1" applyAlignment="1">
      <alignment horizontal="left"/>
    </xf>
    <xf numFmtId="37" fontId="5" fillId="0" borderId="1" xfId="2" applyFont="1" applyFill="1" applyBorder="1"/>
    <xf numFmtId="5" fontId="5" fillId="0" borderId="26" xfId="2" applyNumberFormat="1" applyFont="1" applyFill="1" applyBorder="1" applyProtection="1"/>
    <xf numFmtId="37" fontId="5" fillId="0" borderId="31" xfId="2" applyFont="1" applyFill="1" applyBorder="1" applyAlignment="1">
      <alignment horizontal="center"/>
    </xf>
    <xf numFmtId="1" fontId="9" fillId="0" borderId="0" xfId="2" applyNumberFormat="1" applyFont="1" applyAlignment="1">
      <alignment horizontal="right"/>
    </xf>
    <xf numFmtId="5" fontId="5" fillId="0" borderId="34" xfId="2" applyNumberFormat="1" applyFont="1" applyFill="1" applyBorder="1" applyAlignment="1" applyProtection="1">
      <alignment horizontal="center"/>
    </xf>
    <xf numFmtId="37" fontId="5" fillId="3" borderId="12" xfId="2" applyNumberFormat="1" applyFont="1" applyFill="1" applyBorder="1" applyAlignment="1" applyProtection="1">
      <alignment horizontal="center"/>
    </xf>
    <xf numFmtId="6" fontId="9" fillId="0" borderId="16" xfId="2" applyNumberFormat="1" applyFont="1" applyBorder="1" applyAlignment="1" applyProtection="1">
      <alignment horizontal="center" wrapText="1"/>
    </xf>
    <xf numFmtId="6" fontId="9" fillId="0" borderId="17" xfId="2" applyNumberFormat="1" applyFont="1" applyBorder="1" applyAlignment="1" applyProtection="1">
      <alignment horizontal="center" wrapText="1"/>
    </xf>
    <xf numFmtId="6" fontId="9" fillId="0" borderId="18" xfId="2" applyNumberFormat="1" applyFont="1" applyBorder="1" applyAlignment="1" applyProtection="1">
      <alignment horizontal="center" wrapText="1"/>
    </xf>
    <xf numFmtId="37" fontId="9" fillId="0" borderId="16" xfId="2" applyFont="1" applyBorder="1" applyAlignment="1" applyProtection="1">
      <alignment horizontal="center" wrapText="1"/>
    </xf>
    <xf numFmtId="37" fontId="9" fillId="0" borderId="17" xfId="2" applyFont="1" applyBorder="1" applyAlignment="1" applyProtection="1">
      <alignment horizontal="center" wrapText="1"/>
    </xf>
    <xf numFmtId="37" fontId="9" fillId="0" borderId="18" xfId="2" applyFont="1" applyBorder="1" applyAlignment="1" applyProtection="1">
      <alignment horizontal="center" wrapText="1"/>
    </xf>
    <xf numFmtId="37" fontId="7" fillId="2" borderId="25" xfId="0" applyNumberFormat="1" applyFont="1" applyFill="1" applyBorder="1" applyProtection="1"/>
    <xf numFmtId="38" fontId="7" fillId="2" borderId="3" xfId="0" applyNumberFormat="1" applyFont="1" applyFill="1" applyBorder="1" applyProtection="1"/>
    <xf numFmtId="164" fontId="18" fillId="0" borderId="0" xfId="0" applyFont="1" applyAlignment="1">
      <alignment horizontal="center" wrapText="1"/>
    </xf>
    <xf numFmtId="6" fontId="5" fillId="0" borderId="28" xfId="2" applyNumberFormat="1" applyFont="1" applyBorder="1" applyAlignment="1" applyProtection="1">
      <alignment horizontal="center" wrapText="1"/>
      <protection locked="0"/>
    </xf>
    <xf numFmtId="6" fontId="5" fillId="0" borderId="4" xfId="2" applyNumberFormat="1" applyFont="1" applyBorder="1" applyAlignment="1" applyProtection="1">
      <alignment horizontal="center" wrapText="1"/>
      <protection locked="0"/>
    </xf>
    <xf numFmtId="6" fontId="5" fillId="2" borderId="28" xfId="2" applyNumberFormat="1" applyFont="1" applyFill="1" applyBorder="1" applyAlignment="1" applyProtection="1">
      <alignment horizontal="center" wrapText="1"/>
    </xf>
    <xf numFmtId="6" fontId="5" fillId="2" borderId="4" xfId="2" applyNumberFormat="1" applyFont="1" applyFill="1" applyBorder="1" applyAlignment="1" applyProtection="1">
      <alignment horizontal="center" wrapText="1"/>
    </xf>
    <xf numFmtId="37" fontId="5" fillId="0" borderId="28" xfId="2" applyFont="1" applyBorder="1" applyAlignment="1" applyProtection="1">
      <alignment horizontal="center" wrapText="1"/>
    </xf>
    <xf numFmtId="37" fontId="5" fillId="0" borderId="4" xfId="2" applyFont="1" applyBorder="1" applyAlignment="1" applyProtection="1">
      <alignment horizontal="center" wrapText="1"/>
    </xf>
    <xf numFmtId="37" fontId="5" fillId="2" borderId="28" xfId="2" applyFont="1" applyFill="1" applyBorder="1" applyAlignment="1" applyProtection="1">
      <alignment horizontal="center" wrapText="1"/>
    </xf>
    <xf numFmtId="37" fontId="5" fillId="2" borderId="4" xfId="2" applyFont="1" applyFill="1" applyBorder="1" applyAlignment="1" applyProtection="1">
      <alignment horizontal="center" wrapText="1"/>
    </xf>
    <xf numFmtId="37" fontId="5" fillId="0" borderId="31" xfId="2" applyFont="1" applyBorder="1" applyAlignment="1">
      <alignment wrapText="1"/>
    </xf>
    <xf numFmtId="37" fontId="5" fillId="2" borderId="32" xfId="2" applyFont="1" applyFill="1" applyBorder="1" applyAlignment="1" applyProtection="1">
      <alignment horizontal="center" wrapText="1"/>
    </xf>
    <xf numFmtId="37" fontId="5" fillId="2" borderId="11" xfId="2" applyFont="1" applyFill="1" applyBorder="1" applyAlignment="1" applyProtection="1">
      <alignment horizontal="center" wrapText="1"/>
    </xf>
    <xf numFmtId="37" fontId="5" fillId="2" borderId="32" xfId="2" applyFont="1" applyFill="1" applyBorder="1" applyAlignment="1">
      <alignment wrapText="1"/>
    </xf>
    <xf numFmtId="7" fontId="5" fillId="2" borderId="32" xfId="2" applyNumberFormat="1" applyFont="1" applyFill="1" applyBorder="1" applyAlignment="1" applyProtection="1">
      <alignment wrapText="1"/>
    </xf>
    <xf numFmtId="7" fontId="5" fillId="2" borderId="32" xfId="2" applyNumberFormat="1" applyFont="1" applyFill="1" applyBorder="1" applyAlignment="1" applyProtection="1">
      <alignment horizontal="right" wrapText="1"/>
    </xf>
    <xf numFmtId="7" fontId="5" fillId="2" borderId="12" xfId="2" applyNumberFormat="1" applyFont="1" applyFill="1" applyBorder="1" applyAlignment="1" applyProtection="1">
      <alignment wrapText="1"/>
    </xf>
    <xf numFmtId="1" fontId="5" fillId="0" borderId="13" xfId="2" applyNumberFormat="1" applyFont="1" applyBorder="1" applyAlignment="1">
      <alignment horizontal="center"/>
    </xf>
    <xf numFmtId="164" fontId="5" fillId="0" borderId="0" xfId="0" applyFont="1" applyBorder="1" applyAlignment="1" applyProtection="1">
      <alignment horizontal="left" wrapText="1"/>
    </xf>
    <xf numFmtId="164" fontId="5" fillId="0" borderId="0" xfId="0" applyFont="1" applyBorder="1" applyAlignment="1" applyProtection="1">
      <alignment wrapText="1"/>
    </xf>
    <xf numFmtId="170" fontId="5" fillId="0" borderId="0" xfId="2" applyNumberFormat="1" applyFont="1" applyAlignment="1" applyProtection="1">
      <alignment horizontal="center" wrapText="1"/>
      <protection locked="0"/>
    </xf>
    <xf numFmtId="170" fontId="5" fillId="0" borderId="0" xfId="2" applyNumberFormat="1" applyFont="1" applyFill="1" applyAlignment="1" applyProtection="1">
      <alignment horizontal="center" wrapText="1"/>
      <protection locked="0"/>
    </xf>
    <xf numFmtId="5" fontId="5" fillId="0" borderId="5" xfId="2" applyNumberFormat="1" applyFont="1" applyFill="1" applyBorder="1" applyProtection="1"/>
    <xf numFmtId="37" fontId="5" fillId="0" borderId="5" xfId="2" applyNumberFormat="1" applyFont="1" applyFill="1" applyBorder="1" applyAlignment="1" applyProtection="1">
      <alignment horizontal="center"/>
    </xf>
    <xf numFmtId="37" fontId="5" fillId="0" borderId="12" xfId="2" applyNumberFormat="1" applyFont="1" applyFill="1" applyBorder="1" applyAlignment="1" applyProtection="1">
      <alignment horizontal="center"/>
    </xf>
  </cellXfs>
  <cellStyles count="11">
    <cellStyle name="Normal" xfId="0" builtinId="0"/>
    <cellStyle name="Normal 2" xfId="7"/>
    <cellStyle name="Normal 3" xfId="5"/>
    <cellStyle name="Normal 4" xfId="6"/>
    <cellStyle name="Normal 5" xfId="8"/>
    <cellStyle name="Normal 6" xfId="9"/>
    <cellStyle name="Normal 7" xfId="10"/>
    <cellStyle name="Normal_Municipal Gas" xfId="1"/>
    <cellStyle name="Normal_MUNIGAS" xfId="2"/>
    <cellStyle name="Normal_REC" xfId="3"/>
    <cellStyle name="Normal_Sheet1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UB%20Shared%20Perm/_IUB%20Read%20Only/Co.%20Annual%20Report%20Info/Annual%20Report%20Data%20Files/2018%20Annual%20Report/2018%20Electr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or Owned Electrics"/>
      <sheetName val="RT REG (2)"/>
      <sheetName val="Municipal Electrics"/>
      <sheetName val="2018 ME-1 Data Export"/>
      <sheetName val="Rural Electric Cooperatives"/>
      <sheetName val="2018 EC-1 Data Export"/>
    </sheetNames>
    <sheetDataSet>
      <sheetData sheetId="0">
        <row r="9">
          <cell r="F9">
            <v>3785910572</v>
          </cell>
        </row>
      </sheetData>
      <sheetData sheetId="1"/>
      <sheetData sheetId="2">
        <row r="143">
          <cell r="O143">
            <v>577078583</v>
          </cell>
        </row>
      </sheetData>
      <sheetData sheetId="3"/>
      <sheetData sheetId="4">
        <row r="50">
          <cell r="O50">
            <v>749148107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3" transitionEvaluation="1">
    <pageSetUpPr fitToPage="1"/>
  </sheetPr>
  <dimension ref="A1:I112"/>
  <sheetViews>
    <sheetView tabSelected="1" zoomScale="120" zoomScaleNormal="120" zoomScaleSheetLayoutView="100" workbookViewId="0">
      <pane xSplit="3" ySplit="2" topLeftCell="D3" activePane="bottomRight" state="frozen"/>
      <selection sqref="A1:K107"/>
      <selection pane="topRight" sqref="A1:K107"/>
      <selection pane="bottomLeft" sqref="A1:K107"/>
      <selection pane="bottomRight" activeCell="L9" sqref="L9"/>
    </sheetView>
  </sheetViews>
  <sheetFormatPr defaultColWidth="9.77734375" defaultRowHeight="10.5" x14ac:dyDescent="0.15"/>
  <cols>
    <col min="1" max="1" width="1.77734375" style="36" customWidth="1"/>
    <col min="2" max="2" width="22.44140625" style="36" bestFit="1" customWidth="1"/>
    <col min="3" max="3" width="6.33203125" style="37" customWidth="1"/>
    <col min="4" max="8" width="10.77734375" style="36" customWidth="1"/>
    <col min="9" max="9" width="2.77734375" style="36" customWidth="1"/>
    <col min="10" max="16384" width="9.77734375" style="36"/>
  </cols>
  <sheetData>
    <row r="1" spans="1:9" ht="63" customHeight="1" x14ac:dyDescent="0.25">
      <c r="A1" s="184" t="s">
        <v>197</v>
      </c>
      <c r="B1" s="184"/>
      <c r="C1" s="184"/>
      <c r="D1" s="184"/>
      <c r="E1" s="184"/>
      <c r="F1" s="184"/>
      <c r="G1" s="184"/>
      <c r="H1" s="184"/>
    </row>
    <row r="2" spans="1:9" s="41" customFormat="1" ht="45" x14ac:dyDescent="0.2">
      <c r="A2" s="40"/>
      <c r="C2" s="33" t="s">
        <v>108</v>
      </c>
      <c r="D2" s="32" t="s">
        <v>109</v>
      </c>
      <c r="E2" s="43" t="s">
        <v>110</v>
      </c>
      <c r="F2" s="44" t="s">
        <v>124</v>
      </c>
      <c r="G2" s="33" t="s">
        <v>123</v>
      </c>
      <c r="H2" s="39" t="s">
        <v>111</v>
      </c>
    </row>
    <row r="3" spans="1:9" s="41" customFormat="1" ht="15.75" customHeight="1" x14ac:dyDescent="0.2">
      <c r="A3" s="40"/>
      <c r="C3" s="40"/>
      <c r="D3" s="40"/>
      <c r="E3" s="40"/>
      <c r="F3" s="52"/>
      <c r="G3" s="40"/>
      <c r="H3" s="42"/>
    </row>
    <row r="4" spans="1:9" s="2" customFormat="1" ht="15.75" customHeight="1" x14ac:dyDescent="0.2">
      <c r="A4" s="9" t="s">
        <v>0</v>
      </c>
      <c r="C4" s="5"/>
      <c r="D4" s="7"/>
      <c r="E4" s="7"/>
      <c r="F4" s="8"/>
      <c r="G4" s="7"/>
      <c r="H4" s="8"/>
    </row>
    <row r="5" spans="1:9" s="2" customFormat="1" ht="15.75" customHeight="1" x14ac:dyDescent="0.2">
      <c r="A5" s="9"/>
      <c r="B5" s="2" t="s">
        <v>1</v>
      </c>
      <c r="C5" s="3">
        <v>301</v>
      </c>
      <c r="D5" s="71">
        <v>116208908</v>
      </c>
      <c r="E5" s="71">
        <v>267165898</v>
      </c>
      <c r="F5" s="71">
        <v>2327964</v>
      </c>
      <c r="G5" s="71">
        <v>85728298</v>
      </c>
      <c r="H5" s="76">
        <f t="shared" ref="H5:H11" si="0">SUM(D5:G5)</f>
        <v>471431068</v>
      </c>
    </row>
    <row r="6" spans="1:9" s="2" customFormat="1" ht="15.75" customHeight="1" x14ac:dyDescent="0.2">
      <c r="A6" s="9"/>
      <c r="B6" s="2" t="s">
        <v>2</v>
      </c>
      <c r="C6" s="3">
        <v>301</v>
      </c>
      <c r="D6" s="71">
        <v>58545195</v>
      </c>
      <c r="E6" s="71">
        <v>78542602</v>
      </c>
      <c r="F6" s="71">
        <v>1035855</v>
      </c>
      <c r="G6" s="71">
        <v>33832994</v>
      </c>
      <c r="H6" s="77">
        <f t="shared" si="0"/>
        <v>171956646</v>
      </c>
      <c r="I6" s="15"/>
    </row>
    <row r="7" spans="1:9" s="2" customFormat="1" ht="15.75" customHeight="1" x14ac:dyDescent="0.2">
      <c r="A7" s="9"/>
      <c r="B7" s="2" t="s">
        <v>3</v>
      </c>
      <c r="C7" s="3">
        <v>301</v>
      </c>
      <c r="D7" s="71">
        <v>7955153</v>
      </c>
      <c r="E7" s="71">
        <v>11277938</v>
      </c>
      <c r="F7" s="71">
        <v>344783</v>
      </c>
      <c r="G7" s="71">
        <v>1832849</v>
      </c>
      <c r="H7" s="77">
        <f t="shared" si="0"/>
        <v>21410723</v>
      </c>
      <c r="I7" s="15"/>
    </row>
    <row r="8" spans="1:9" s="2" customFormat="1" ht="15.75" customHeight="1" x14ac:dyDescent="0.2">
      <c r="A8" s="9"/>
      <c r="B8" s="2" t="s">
        <v>4</v>
      </c>
      <c r="C8" s="3">
        <v>301</v>
      </c>
      <c r="D8" s="71">
        <v>181495</v>
      </c>
      <c r="E8" s="71">
        <v>448740</v>
      </c>
      <c r="F8" s="71">
        <v>1285</v>
      </c>
      <c r="G8" s="71">
        <v>321786</v>
      </c>
      <c r="H8" s="77">
        <f t="shared" si="0"/>
        <v>953306</v>
      </c>
      <c r="I8" s="15"/>
    </row>
    <row r="9" spans="1:9" s="2" customFormat="1" ht="15.75" customHeight="1" x14ac:dyDescent="0.2">
      <c r="A9" s="9"/>
      <c r="B9" s="2" t="s">
        <v>114</v>
      </c>
      <c r="C9" s="3">
        <v>301</v>
      </c>
      <c r="D9" s="71">
        <v>0</v>
      </c>
      <c r="E9" s="71">
        <v>49032247</v>
      </c>
      <c r="F9" s="71">
        <v>0</v>
      </c>
      <c r="G9" s="71">
        <v>0</v>
      </c>
      <c r="H9" s="77">
        <f t="shared" si="0"/>
        <v>49032247</v>
      </c>
      <c r="I9" s="15"/>
    </row>
    <row r="10" spans="1:9" s="2" customFormat="1" ht="15.75" customHeight="1" x14ac:dyDescent="0.2">
      <c r="A10" s="9"/>
      <c r="B10" s="2" t="s">
        <v>5</v>
      </c>
      <c r="C10" s="3">
        <v>301</v>
      </c>
      <c r="D10" s="71">
        <v>24576908</v>
      </c>
      <c r="E10" s="71">
        <v>30182394</v>
      </c>
      <c r="F10" s="71">
        <v>696635</v>
      </c>
      <c r="G10" s="71">
        <v>5264047</v>
      </c>
      <c r="H10" s="77">
        <f t="shared" si="0"/>
        <v>60719984</v>
      </c>
      <c r="I10" s="15"/>
    </row>
    <row r="11" spans="1:9" s="2" customFormat="1" ht="15.75" customHeight="1" x14ac:dyDescent="0.2">
      <c r="A11" s="9"/>
      <c r="B11" s="2" t="s">
        <v>6</v>
      </c>
      <c r="C11" s="3">
        <v>301</v>
      </c>
      <c r="D11" s="147">
        <v>1201357</v>
      </c>
      <c r="E11" s="147">
        <v>1975049</v>
      </c>
      <c r="F11" s="147">
        <v>52612</v>
      </c>
      <c r="G11" s="148">
        <v>86922</v>
      </c>
      <c r="H11" s="124">
        <f t="shared" si="0"/>
        <v>3315940</v>
      </c>
      <c r="I11" s="15"/>
    </row>
    <row r="12" spans="1:9" s="2" customFormat="1" ht="15.75" customHeight="1" thickBot="1" x14ac:dyDescent="0.25">
      <c r="A12" s="9"/>
      <c r="B12" s="2" t="s">
        <v>7</v>
      </c>
      <c r="C12" s="3">
        <v>301</v>
      </c>
      <c r="D12" s="74">
        <f t="shared" ref="D12:H12" si="1">SUM(D5:D11)</f>
        <v>208669016</v>
      </c>
      <c r="E12" s="74">
        <f t="shared" si="1"/>
        <v>438624868</v>
      </c>
      <c r="F12" s="75">
        <f t="shared" si="1"/>
        <v>4459134</v>
      </c>
      <c r="G12" s="74">
        <f t="shared" si="1"/>
        <v>127066896</v>
      </c>
      <c r="H12" s="80">
        <f t="shared" si="1"/>
        <v>778819914</v>
      </c>
    </row>
    <row r="13" spans="1:9" s="2" customFormat="1" ht="15.75" customHeight="1" thickTop="1" x14ac:dyDescent="0.2">
      <c r="A13" s="1"/>
      <c r="C13" s="5"/>
      <c r="D13" s="1"/>
      <c r="E13" s="1"/>
      <c r="F13" s="6"/>
      <c r="G13" s="1"/>
      <c r="H13" s="6"/>
    </row>
    <row r="14" spans="1:9" s="2" customFormat="1" ht="15.75" customHeight="1" x14ac:dyDescent="0.2">
      <c r="A14" s="9" t="s">
        <v>8</v>
      </c>
      <c r="C14" s="5"/>
      <c r="D14" s="7"/>
      <c r="E14" s="7"/>
      <c r="F14" s="8"/>
      <c r="G14" s="7"/>
      <c r="H14" s="8"/>
    </row>
    <row r="15" spans="1:9" s="2" customFormat="1" ht="15.75" customHeight="1" x14ac:dyDescent="0.2">
      <c r="A15" s="9"/>
      <c r="B15" s="2" t="s">
        <v>9</v>
      </c>
      <c r="C15" s="3">
        <v>321</v>
      </c>
      <c r="D15" s="71">
        <v>98995602</v>
      </c>
      <c r="E15" s="71">
        <v>249019654</v>
      </c>
      <c r="F15" s="71">
        <v>1590823</v>
      </c>
      <c r="G15" s="71">
        <v>63585746</v>
      </c>
      <c r="H15" s="79">
        <f t="shared" ref="H15:H22" si="2">SUM(D15:G15)</f>
        <v>413191825</v>
      </c>
    </row>
    <row r="16" spans="1:9" s="2" customFormat="1" ht="15.75" customHeight="1" x14ac:dyDescent="0.2">
      <c r="A16" s="9"/>
      <c r="B16" s="2" t="s">
        <v>10</v>
      </c>
      <c r="C16" s="3">
        <v>323</v>
      </c>
      <c r="D16" s="71">
        <v>0</v>
      </c>
      <c r="E16" s="71">
        <v>2281818</v>
      </c>
      <c r="F16" s="71">
        <v>0</v>
      </c>
      <c r="G16" s="71">
        <v>0</v>
      </c>
      <c r="H16" s="77">
        <f t="shared" si="2"/>
        <v>2281818</v>
      </c>
      <c r="I16" s="15"/>
    </row>
    <row r="17" spans="1:9" s="2" customFormat="1" ht="15.75" customHeight="1" x14ac:dyDescent="0.2">
      <c r="A17" s="9"/>
      <c r="B17" s="2" t="s">
        <v>11</v>
      </c>
      <c r="C17" s="3">
        <v>324</v>
      </c>
      <c r="D17" s="71">
        <v>0</v>
      </c>
      <c r="E17" s="71">
        <v>0</v>
      </c>
      <c r="F17" s="71">
        <v>0</v>
      </c>
      <c r="G17" s="71">
        <v>191261</v>
      </c>
      <c r="H17" s="77">
        <f t="shared" si="2"/>
        <v>191261</v>
      </c>
      <c r="I17" s="15"/>
    </row>
    <row r="18" spans="1:9" s="2" customFormat="1" ht="15.75" customHeight="1" x14ac:dyDescent="0.2">
      <c r="A18" s="9"/>
      <c r="B18" s="2" t="s">
        <v>12</v>
      </c>
      <c r="C18" s="3">
        <v>324</v>
      </c>
      <c r="D18" s="71">
        <v>14328559</v>
      </c>
      <c r="E18" s="71">
        <v>40815440</v>
      </c>
      <c r="F18" s="71">
        <v>462212</v>
      </c>
      <c r="G18" s="71">
        <v>11459675</v>
      </c>
      <c r="H18" s="77">
        <f t="shared" si="2"/>
        <v>67065886</v>
      </c>
      <c r="I18" s="15"/>
    </row>
    <row r="19" spans="1:9" s="2" customFormat="1" ht="15.75" customHeight="1" x14ac:dyDescent="0.2">
      <c r="A19" s="9"/>
      <c r="B19" s="2" t="s">
        <v>13</v>
      </c>
      <c r="C19" s="3">
        <v>324</v>
      </c>
      <c r="D19" s="71">
        <v>6156884</v>
      </c>
      <c r="E19" s="71">
        <v>18144132</v>
      </c>
      <c r="F19" s="71">
        <v>196066</v>
      </c>
      <c r="G19" s="71">
        <v>4203021</v>
      </c>
      <c r="H19" s="77">
        <f t="shared" si="2"/>
        <v>28700103</v>
      </c>
      <c r="I19" s="15"/>
    </row>
    <row r="20" spans="1:9" s="2" customFormat="1" ht="15.75" customHeight="1" x14ac:dyDescent="0.2">
      <c r="A20" s="9"/>
      <c r="B20" s="2" t="s">
        <v>14</v>
      </c>
      <c r="C20" s="3">
        <v>325</v>
      </c>
      <c r="D20" s="146">
        <v>-16422200</v>
      </c>
      <c r="E20" s="71">
        <v>2810754</v>
      </c>
      <c r="F20" s="71">
        <v>3896</v>
      </c>
      <c r="G20" s="71">
        <v>115402</v>
      </c>
      <c r="H20" s="183">
        <f>SUM(D20:G20)</f>
        <v>-13492148</v>
      </c>
      <c r="I20" s="15"/>
    </row>
    <row r="21" spans="1:9" s="2" customFormat="1" ht="15.75" customHeight="1" x14ac:dyDescent="0.2">
      <c r="A21" s="9"/>
      <c r="B21" s="2" t="s">
        <v>15</v>
      </c>
      <c r="C21" s="3">
        <v>325</v>
      </c>
      <c r="D21" s="71">
        <v>0</v>
      </c>
      <c r="E21" s="71">
        <v>1238205</v>
      </c>
      <c r="F21" s="71">
        <v>41</v>
      </c>
      <c r="G21" s="71">
        <v>0</v>
      </c>
      <c r="H21" s="77">
        <f t="shared" si="2"/>
        <v>1238246</v>
      </c>
      <c r="I21" s="15"/>
    </row>
    <row r="22" spans="1:9" s="2" customFormat="1" ht="15.75" customHeight="1" x14ac:dyDescent="0.2">
      <c r="A22" s="9"/>
      <c r="B22" s="2" t="s">
        <v>16</v>
      </c>
      <c r="C22" s="3">
        <v>325</v>
      </c>
      <c r="D22" s="147">
        <v>21113251</v>
      </c>
      <c r="E22" s="147">
        <v>18470248</v>
      </c>
      <c r="F22" s="147">
        <v>832685</v>
      </c>
      <c r="G22" s="148">
        <v>15937987</v>
      </c>
      <c r="H22" s="78">
        <f t="shared" si="2"/>
        <v>56354171</v>
      </c>
      <c r="I22" s="15"/>
    </row>
    <row r="23" spans="1:9" s="2" customFormat="1" ht="15.75" customHeight="1" thickBot="1" x14ac:dyDescent="0.25">
      <c r="A23" s="9"/>
      <c r="B23" s="2" t="s">
        <v>17</v>
      </c>
      <c r="C23" s="3">
        <v>325</v>
      </c>
      <c r="D23" s="74">
        <f t="shared" ref="D23:H23" si="3">SUM(D15:D22)</f>
        <v>124172096</v>
      </c>
      <c r="E23" s="74">
        <f t="shared" si="3"/>
        <v>332780251</v>
      </c>
      <c r="F23" s="75">
        <f t="shared" si="3"/>
        <v>3085723</v>
      </c>
      <c r="G23" s="74">
        <f>SUM(G15:G22)</f>
        <v>95493092</v>
      </c>
      <c r="H23" s="80">
        <f t="shared" si="3"/>
        <v>555531162</v>
      </c>
    </row>
    <row r="24" spans="1:9" s="2" customFormat="1" ht="15.75" customHeight="1" thickTop="1" x14ac:dyDescent="0.2">
      <c r="A24" s="1"/>
      <c r="C24" s="5"/>
      <c r="D24" s="1"/>
      <c r="E24" s="1"/>
      <c r="F24" s="6"/>
      <c r="G24" s="1"/>
      <c r="H24" s="6"/>
    </row>
    <row r="25" spans="1:9" s="2" customFormat="1" ht="15.75" customHeight="1" x14ac:dyDescent="0.2">
      <c r="A25" s="9" t="s">
        <v>18</v>
      </c>
      <c r="C25" s="5"/>
      <c r="D25" s="1"/>
      <c r="E25" s="1"/>
      <c r="F25" s="6"/>
      <c r="G25" s="1"/>
      <c r="H25" s="6"/>
    </row>
    <row r="26" spans="1:9" s="2" customFormat="1" ht="15.75" customHeight="1" x14ac:dyDescent="0.2">
      <c r="A26" s="9"/>
      <c r="B26" s="2" t="s">
        <v>19</v>
      </c>
      <c r="C26" s="3">
        <v>334</v>
      </c>
      <c r="D26" s="71">
        <v>0</v>
      </c>
      <c r="E26" s="71">
        <v>0</v>
      </c>
      <c r="F26" s="71">
        <v>0</v>
      </c>
      <c r="G26" s="71">
        <v>0</v>
      </c>
      <c r="H26" s="76">
        <f>SUM(D26:G26)</f>
        <v>0</v>
      </c>
    </row>
    <row r="27" spans="1:9" s="2" customFormat="1" ht="15.75" customHeight="1" x14ac:dyDescent="0.2">
      <c r="A27" s="9"/>
      <c r="B27" s="2" t="s">
        <v>20</v>
      </c>
      <c r="C27" s="3">
        <v>334</v>
      </c>
      <c r="D27" s="71">
        <v>0</v>
      </c>
      <c r="E27" s="71">
        <v>0</v>
      </c>
      <c r="F27" s="71">
        <v>0</v>
      </c>
      <c r="G27" s="71">
        <v>106157</v>
      </c>
      <c r="H27" s="77">
        <f>SUM(D27:G27)</f>
        <v>106157</v>
      </c>
      <c r="I27" s="15"/>
    </row>
    <row r="28" spans="1:9" s="2" customFormat="1" ht="15.75" customHeight="1" x14ac:dyDescent="0.2">
      <c r="A28" s="9"/>
      <c r="B28" s="2" t="s">
        <v>21</v>
      </c>
      <c r="C28" s="3">
        <v>334</v>
      </c>
      <c r="D28" s="71">
        <v>0</v>
      </c>
      <c r="E28" s="71">
        <v>0</v>
      </c>
      <c r="F28" s="71">
        <v>26657</v>
      </c>
      <c r="G28" s="71">
        <v>42772</v>
      </c>
      <c r="H28" s="77">
        <f>SUM(D28:G28)</f>
        <v>69429</v>
      </c>
      <c r="I28" s="15"/>
    </row>
    <row r="29" spans="1:9" s="2" customFormat="1" ht="15.75" customHeight="1" x14ac:dyDescent="0.2">
      <c r="A29" s="9"/>
      <c r="B29" s="2" t="s">
        <v>22</v>
      </c>
      <c r="C29" s="3">
        <v>334</v>
      </c>
      <c r="D29" s="71">
        <v>25485140</v>
      </c>
      <c r="E29" s="71">
        <v>32212404</v>
      </c>
      <c r="F29" s="71">
        <v>467978</v>
      </c>
      <c r="G29" s="71">
        <v>10293536</v>
      </c>
      <c r="H29" s="77">
        <f>SUM(D29:G29)</f>
        <v>68459058</v>
      </c>
      <c r="I29" s="15"/>
    </row>
    <row r="30" spans="1:9" s="2" customFormat="1" ht="15.75" customHeight="1" x14ac:dyDescent="0.2">
      <c r="A30" s="9"/>
      <c r="B30" s="2" t="s">
        <v>23</v>
      </c>
      <c r="C30" s="3">
        <v>334</v>
      </c>
      <c r="D30" s="147">
        <v>4189195</v>
      </c>
      <c r="E30" s="147">
        <v>6109458</v>
      </c>
      <c r="F30" s="147">
        <v>300571</v>
      </c>
      <c r="G30" s="148">
        <v>2606349</v>
      </c>
      <c r="H30" s="78">
        <f>SUM(D30:G30)</f>
        <v>13205573</v>
      </c>
      <c r="I30" s="15"/>
    </row>
    <row r="31" spans="1:9" s="2" customFormat="1" ht="15.75" customHeight="1" thickBot="1" x14ac:dyDescent="0.25">
      <c r="A31" s="9"/>
      <c r="B31" s="2" t="s">
        <v>24</v>
      </c>
      <c r="C31" s="3">
        <v>334</v>
      </c>
      <c r="D31" s="74">
        <f t="shared" ref="D31:H31" si="4">SUM(D26:D30)</f>
        <v>29674335</v>
      </c>
      <c r="E31" s="74">
        <f t="shared" si="4"/>
        <v>38321862</v>
      </c>
      <c r="F31" s="75">
        <f>SUM(F26:F30)</f>
        <v>795206</v>
      </c>
      <c r="G31" s="74">
        <f t="shared" si="4"/>
        <v>13048814</v>
      </c>
      <c r="H31" s="75">
        <f t="shared" si="4"/>
        <v>81840217</v>
      </c>
    </row>
    <row r="32" spans="1:9" s="2" customFormat="1" ht="15.75" customHeight="1" thickTop="1" x14ac:dyDescent="0.2">
      <c r="A32" s="1"/>
      <c r="C32" s="5"/>
      <c r="D32" s="7"/>
      <c r="E32" s="7"/>
      <c r="F32" s="8"/>
      <c r="G32" s="7"/>
      <c r="H32" s="8"/>
    </row>
    <row r="33" spans="1:9" s="2" customFormat="1" ht="15.75" customHeight="1" x14ac:dyDescent="0.2">
      <c r="A33" s="9" t="s">
        <v>25</v>
      </c>
      <c r="C33" s="3">
        <v>115</v>
      </c>
      <c r="D33" s="146">
        <v>10337211</v>
      </c>
      <c r="E33" s="146">
        <v>11066665</v>
      </c>
      <c r="F33" s="146">
        <v>46170</v>
      </c>
      <c r="G33" s="146">
        <v>-1861900</v>
      </c>
      <c r="H33" s="79">
        <f>SUM(D33:G33)</f>
        <v>19588146</v>
      </c>
    </row>
    <row r="34" spans="1:9" s="2" customFormat="1" ht="15.75" customHeight="1" x14ac:dyDescent="0.2">
      <c r="A34" s="9" t="s">
        <v>26</v>
      </c>
      <c r="C34" s="3">
        <v>115</v>
      </c>
      <c r="D34" s="151">
        <v>5675389</v>
      </c>
      <c r="E34" s="151">
        <v>13381411</v>
      </c>
      <c r="F34" s="151">
        <v>522627</v>
      </c>
      <c r="G34" s="152">
        <v>3598272</v>
      </c>
      <c r="H34" s="78">
        <f>SUM(D34:G34)</f>
        <v>23177699</v>
      </c>
      <c r="I34" s="15"/>
    </row>
    <row r="35" spans="1:9" s="2" customFormat="1" ht="15.75" customHeight="1" x14ac:dyDescent="0.2">
      <c r="A35" s="1"/>
      <c r="C35" s="5"/>
      <c r="D35" s="7"/>
      <c r="E35" s="7"/>
      <c r="F35" s="8"/>
      <c r="G35" s="7"/>
      <c r="H35" s="8"/>
    </row>
    <row r="36" spans="1:9" s="2" customFormat="1" ht="15.75" customHeight="1" thickBot="1" x14ac:dyDescent="0.25">
      <c r="A36" s="9" t="s">
        <v>27</v>
      </c>
      <c r="C36" s="3">
        <v>115</v>
      </c>
      <c r="D36" s="74">
        <f t="shared" ref="D36:H36" si="5">(D23+D31+D33+D34)</f>
        <v>169859031</v>
      </c>
      <c r="E36" s="74">
        <f>(E23+E31+E33+E34)</f>
        <v>395550189</v>
      </c>
      <c r="F36" s="75">
        <f t="shared" si="5"/>
        <v>4449726</v>
      </c>
      <c r="G36" s="74">
        <f t="shared" si="5"/>
        <v>110278278</v>
      </c>
      <c r="H36" s="81">
        <f t="shared" si="5"/>
        <v>680137224</v>
      </c>
    </row>
    <row r="37" spans="1:9" s="2" customFormat="1" ht="15.75" customHeight="1" thickTop="1" x14ac:dyDescent="0.2">
      <c r="A37" s="1"/>
      <c r="C37" s="5"/>
      <c r="D37" s="7"/>
      <c r="E37" s="7"/>
      <c r="F37" s="8"/>
      <c r="G37" s="7"/>
      <c r="H37" s="50"/>
    </row>
    <row r="38" spans="1:9" s="2" customFormat="1" ht="15.75" customHeight="1" thickBot="1" x14ac:dyDescent="0.25">
      <c r="A38" s="9" t="s">
        <v>28</v>
      </c>
      <c r="C38" s="5"/>
      <c r="D38" s="74">
        <f>(D12-D36)</f>
        <v>38809985</v>
      </c>
      <c r="E38" s="74">
        <f>(E12-E36)</f>
        <v>43074679</v>
      </c>
      <c r="F38" s="82">
        <f>(F12-F36)</f>
        <v>9408</v>
      </c>
      <c r="G38" s="74">
        <f>(G12-G36)</f>
        <v>16788618</v>
      </c>
      <c r="H38" s="81">
        <f>(H12-H36)</f>
        <v>98682690</v>
      </c>
    </row>
    <row r="39" spans="1:9" s="2" customFormat="1" ht="15.75" customHeight="1" thickTop="1" x14ac:dyDescent="0.2">
      <c r="A39" s="1"/>
      <c r="C39" s="5"/>
      <c r="D39" s="1"/>
      <c r="E39" s="1"/>
      <c r="F39" s="6"/>
      <c r="G39" s="1"/>
      <c r="H39" s="6"/>
    </row>
    <row r="40" spans="1:9" s="2" customFormat="1" ht="15.75" customHeight="1" x14ac:dyDescent="0.2">
      <c r="A40" s="9" t="s">
        <v>29</v>
      </c>
      <c r="C40" s="5"/>
      <c r="D40" s="10"/>
      <c r="E40" s="10"/>
      <c r="F40" s="11"/>
      <c r="G40" s="10"/>
      <c r="H40" s="6"/>
    </row>
    <row r="41" spans="1:9" s="2" customFormat="1" ht="15.75" customHeight="1" x14ac:dyDescent="0.2">
      <c r="A41" s="9"/>
      <c r="B41" s="2" t="s">
        <v>30</v>
      </c>
      <c r="C41" s="3">
        <v>301</v>
      </c>
      <c r="D41" s="72">
        <v>199901</v>
      </c>
      <c r="E41" s="72">
        <v>546690</v>
      </c>
      <c r="F41" s="72">
        <v>3579</v>
      </c>
      <c r="G41" s="72">
        <v>143713</v>
      </c>
      <c r="H41" s="77">
        <f t="shared" ref="H41:H46" si="6">SUM(D41:G41)</f>
        <v>893883</v>
      </c>
    </row>
    <row r="42" spans="1:9" s="2" customFormat="1" ht="15.75" customHeight="1" x14ac:dyDescent="0.2">
      <c r="A42" s="9"/>
      <c r="B42" s="2" t="s">
        <v>31</v>
      </c>
      <c r="C42" s="3">
        <v>301</v>
      </c>
      <c r="D42" s="72">
        <v>24281</v>
      </c>
      <c r="E42" s="72">
        <v>51747</v>
      </c>
      <c r="F42" s="72">
        <v>447</v>
      </c>
      <c r="G42" s="72">
        <v>15545</v>
      </c>
      <c r="H42" s="77">
        <f t="shared" si="6"/>
        <v>92020</v>
      </c>
    </row>
    <row r="43" spans="1:9" s="2" customFormat="1" ht="15.75" customHeight="1" x14ac:dyDescent="0.2">
      <c r="A43" s="9"/>
      <c r="B43" s="2" t="s">
        <v>32</v>
      </c>
      <c r="C43" s="3">
        <v>301</v>
      </c>
      <c r="D43" s="72">
        <v>180</v>
      </c>
      <c r="E43" s="72">
        <v>562</v>
      </c>
      <c r="F43" s="72">
        <v>3</v>
      </c>
      <c r="G43" s="72">
        <v>95</v>
      </c>
      <c r="H43" s="77">
        <f t="shared" si="6"/>
        <v>840</v>
      </c>
    </row>
    <row r="44" spans="1:9" s="2" customFormat="1" ht="15.75" customHeight="1" x14ac:dyDescent="0.2">
      <c r="A44" s="9"/>
      <c r="B44" s="2" t="s">
        <v>33</v>
      </c>
      <c r="C44" s="3">
        <v>301</v>
      </c>
      <c r="D44" s="72">
        <v>1</v>
      </c>
      <c r="E44" s="72">
        <v>57</v>
      </c>
      <c r="F44" s="72">
        <v>0</v>
      </c>
      <c r="G44" s="72">
        <v>86</v>
      </c>
      <c r="H44" s="77">
        <f t="shared" si="6"/>
        <v>144</v>
      </c>
    </row>
    <row r="45" spans="1:9" s="2" customFormat="1" ht="15.75" customHeight="1" x14ac:dyDescent="0.2">
      <c r="A45" s="9"/>
      <c r="B45" s="2" t="s">
        <v>113</v>
      </c>
      <c r="C45" s="3"/>
      <c r="D45" s="72">
        <v>0</v>
      </c>
      <c r="E45" s="72">
        <v>20</v>
      </c>
      <c r="F45" s="72">
        <v>0</v>
      </c>
      <c r="G45" s="72">
        <v>0</v>
      </c>
      <c r="H45" s="77">
        <f t="shared" si="6"/>
        <v>20</v>
      </c>
    </row>
    <row r="46" spans="1:9" s="2" customFormat="1" ht="15.75" customHeight="1" x14ac:dyDescent="0.2">
      <c r="A46" s="9"/>
      <c r="B46" s="2" t="s">
        <v>34</v>
      </c>
      <c r="C46" s="3">
        <v>301</v>
      </c>
      <c r="D46" s="72">
        <v>795</v>
      </c>
      <c r="E46" s="72">
        <v>2421</v>
      </c>
      <c r="F46" s="72">
        <v>15</v>
      </c>
      <c r="G46" s="72">
        <v>502</v>
      </c>
      <c r="H46" s="78">
        <f t="shared" si="6"/>
        <v>3733</v>
      </c>
    </row>
    <row r="47" spans="1:9" s="2" customFormat="1" ht="15.75" customHeight="1" thickBot="1" x14ac:dyDescent="0.25">
      <c r="A47" s="9"/>
      <c r="B47" s="2" t="s">
        <v>35</v>
      </c>
      <c r="C47" s="3">
        <v>301</v>
      </c>
      <c r="D47" s="149">
        <f t="shared" ref="D47:H47" si="7">SUM(D41:D46)</f>
        <v>225158</v>
      </c>
      <c r="E47" s="149">
        <f t="shared" si="7"/>
        <v>601497</v>
      </c>
      <c r="F47" s="150">
        <f t="shared" si="7"/>
        <v>4044</v>
      </c>
      <c r="G47" s="150">
        <f t="shared" si="7"/>
        <v>159941</v>
      </c>
      <c r="H47" s="182">
        <f t="shared" si="7"/>
        <v>990640</v>
      </c>
    </row>
    <row r="48" spans="1:9" s="2" customFormat="1" ht="15.75" customHeight="1" thickTop="1" x14ac:dyDescent="0.2">
      <c r="A48" s="1"/>
      <c r="C48" s="5"/>
      <c r="D48" s="1"/>
      <c r="E48" s="1"/>
      <c r="F48" s="6"/>
      <c r="G48" s="1"/>
      <c r="H48" s="6"/>
    </row>
    <row r="49" spans="1:9" ht="63" customHeight="1" x14ac:dyDescent="0.25">
      <c r="A49" s="184" t="s">
        <v>198</v>
      </c>
      <c r="B49" s="184"/>
      <c r="C49" s="184"/>
      <c r="D49" s="184"/>
      <c r="E49" s="184"/>
      <c r="F49" s="184"/>
      <c r="G49" s="184"/>
      <c r="H49" s="184"/>
    </row>
    <row r="50" spans="1:9" s="41" customFormat="1" ht="45" x14ac:dyDescent="0.2">
      <c r="A50" s="40"/>
      <c r="C50" s="33" t="s">
        <v>108</v>
      </c>
      <c r="D50" s="32" t="s">
        <v>109</v>
      </c>
      <c r="E50" s="43" t="s">
        <v>110</v>
      </c>
      <c r="F50" s="44" t="s">
        <v>124</v>
      </c>
      <c r="G50" s="33" t="s">
        <v>123</v>
      </c>
      <c r="H50" s="39" t="s">
        <v>111</v>
      </c>
    </row>
    <row r="51" spans="1:9" s="2" customFormat="1" ht="15.75" customHeight="1" x14ac:dyDescent="0.2">
      <c r="A51" s="1"/>
      <c r="C51" s="5"/>
      <c r="D51" s="1"/>
      <c r="E51" s="1"/>
      <c r="F51" s="6"/>
      <c r="G51" s="1"/>
      <c r="H51" s="6"/>
    </row>
    <row r="52" spans="1:9" s="2" customFormat="1" ht="15.75" customHeight="1" x14ac:dyDescent="0.2">
      <c r="A52" s="9" t="s">
        <v>0</v>
      </c>
      <c r="C52" s="5"/>
      <c r="D52" s="1"/>
      <c r="E52" s="1"/>
      <c r="F52" s="6"/>
      <c r="G52" s="1"/>
      <c r="H52" s="6"/>
    </row>
    <row r="53" spans="1:9" s="2" customFormat="1" ht="15.75" customHeight="1" x14ac:dyDescent="0.2">
      <c r="A53" s="9"/>
      <c r="B53" s="2" t="s">
        <v>1</v>
      </c>
      <c r="C53" s="5"/>
      <c r="D53" s="83">
        <f>(D5/D88)</f>
        <v>8.0030188764485075</v>
      </c>
      <c r="E53" s="83">
        <f>(E5/E88)</f>
        <v>6.7623214681881638</v>
      </c>
      <c r="F53" s="84">
        <f>(F5/F88)</f>
        <v>8.6662546905712077</v>
      </c>
      <c r="G53" s="83">
        <f>(G5/G88)</f>
        <v>8.0113682759778193</v>
      </c>
      <c r="H53" s="84">
        <f>(H5/H88)</f>
        <v>7.2529972258883122</v>
      </c>
      <c r="I53" s="34"/>
    </row>
    <row r="54" spans="1:9" s="2" customFormat="1" ht="15.75" customHeight="1" x14ac:dyDescent="0.2">
      <c r="A54" s="9"/>
      <c r="B54" s="2" t="s">
        <v>2</v>
      </c>
      <c r="C54" s="5"/>
      <c r="D54" s="85">
        <f>(D6/D89)</f>
        <v>6.5594137834061783</v>
      </c>
      <c r="E54" s="85">
        <f>(E6/E89)</f>
        <v>4.7143281416618876</v>
      </c>
      <c r="F54" s="85">
        <f>(F6/F89)</f>
        <v>6.3844717281165639</v>
      </c>
      <c r="G54" s="85">
        <f>(G6/G89)</f>
        <v>5.8687656821207561</v>
      </c>
      <c r="H54" s="86">
        <f>(H6/H89)</f>
        <v>5.4566990458491924</v>
      </c>
      <c r="I54" s="35"/>
    </row>
    <row r="55" spans="1:9" s="2" customFormat="1" ht="15.75" customHeight="1" x14ac:dyDescent="0.2">
      <c r="A55" s="9"/>
      <c r="B55" s="2" t="s">
        <v>3</v>
      </c>
      <c r="C55" s="5"/>
      <c r="D55" s="85">
        <f>(D7/D90)</f>
        <v>3.8584937370405847</v>
      </c>
      <c r="E55" s="85">
        <f>(E7/E90)</f>
        <v>2.7239040681989337</v>
      </c>
      <c r="F55" s="85">
        <f>(F7/F90)</f>
        <v>3.6884260299324967</v>
      </c>
      <c r="G55" s="85">
        <f>(G7/G90)</f>
        <v>4.8133308472475358</v>
      </c>
      <c r="H55" s="86">
        <f>(H7/H90)</f>
        <v>3.2069522759904894</v>
      </c>
      <c r="I55" s="35"/>
    </row>
    <row r="56" spans="1:9" s="2" customFormat="1" ht="15.75" customHeight="1" x14ac:dyDescent="0.2">
      <c r="A56" s="9"/>
      <c r="B56" s="2" t="s">
        <v>4</v>
      </c>
      <c r="C56" s="5"/>
      <c r="D56" s="85">
        <f>(D8/D91)</f>
        <v>3.5761856909223462</v>
      </c>
      <c r="E56" s="85">
        <f>(E8/E91)</f>
        <v>0.91208614756714024</v>
      </c>
      <c r="F56" s="132" t="s">
        <v>36</v>
      </c>
      <c r="G56" s="85">
        <f>(G8/G91)</f>
        <v>5.4122613741485157</v>
      </c>
      <c r="H56" s="87" t="s">
        <v>36</v>
      </c>
      <c r="I56" s="35"/>
    </row>
    <row r="57" spans="1:9" s="2" customFormat="1" ht="15.75" customHeight="1" x14ac:dyDescent="0.2">
      <c r="A57" s="9"/>
      <c r="B57" s="2" t="s">
        <v>5</v>
      </c>
      <c r="C57" s="5"/>
      <c r="D57" s="85">
        <f>(D10/D93)</f>
        <v>0.62232203585577905</v>
      </c>
      <c r="E57" s="85">
        <f>(E10/E93)</f>
        <v>0.34930215012329457</v>
      </c>
      <c r="F57" s="132">
        <f>(F10/F93)</f>
        <v>0.31172642838348924</v>
      </c>
      <c r="G57" s="85">
        <f>(G10/G93)</f>
        <v>0.26427861143112269</v>
      </c>
      <c r="H57" s="88">
        <f>(H10/H93)</f>
        <v>0.41012252359586393</v>
      </c>
      <c r="I57" s="35"/>
    </row>
    <row r="58" spans="1:9" s="2" customFormat="1" ht="15.75" customHeight="1" x14ac:dyDescent="0.2">
      <c r="A58" s="9"/>
      <c r="B58" s="2" t="s">
        <v>6</v>
      </c>
      <c r="C58" s="5"/>
      <c r="D58" s="89" t="s">
        <v>36</v>
      </c>
      <c r="E58" s="89" t="s">
        <v>36</v>
      </c>
      <c r="F58" s="90" t="s">
        <v>36</v>
      </c>
      <c r="G58" s="89" t="s">
        <v>36</v>
      </c>
      <c r="H58" s="90" t="s">
        <v>36</v>
      </c>
      <c r="I58" s="35"/>
    </row>
    <row r="59" spans="1:9" s="2" customFormat="1" ht="15.75" customHeight="1" thickBot="1" x14ac:dyDescent="0.25">
      <c r="A59" s="9"/>
      <c r="B59" s="2" t="s">
        <v>7</v>
      </c>
      <c r="C59" s="5"/>
      <c r="D59" s="91">
        <f>(D12/D94)</f>
        <v>3.2077881596040703</v>
      </c>
      <c r="E59" s="91">
        <f>(E12/E94)</f>
        <v>2.5317563175052009</v>
      </c>
      <c r="F59" s="92">
        <f>(F12/F94)</f>
        <v>1.6161488247482614</v>
      </c>
      <c r="G59" s="91">
        <f>(G12/G94)</f>
        <v>3.4506030053647909</v>
      </c>
      <c r="H59" s="92">
        <f>(H12/H94)</f>
        <v>2.802683475620102</v>
      </c>
      <c r="I59" s="34"/>
    </row>
    <row r="60" spans="1:9" s="2" customFormat="1" ht="15.75" customHeight="1" thickTop="1" x14ac:dyDescent="0.2">
      <c r="A60" s="1"/>
      <c r="C60" s="5"/>
      <c r="D60" s="13" t="s">
        <v>37</v>
      </c>
      <c r="E60" s="13" t="s">
        <v>37</v>
      </c>
      <c r="F60" s="13" t="s">
        <v>37</v>
      </c>
      <c r="G60" s="13" t="s">
        <v>37</v>
      </c>
      <c r="H60" s="17" t="s">
        <v>37</v>
      </c>
      <c r="I60" s="34"/>
    </row>
    <row r="61" spans="1:9" s="2" customFormat="1" ht="15.75" customHeight="1" x14ac:dyDescent="0.2">
      <c r="A61" s="9" t="s">
        <v>8</v>
      </c>
      <c r="C61" s="5"/>
      <c r="D61" s="5" t="s">
        <v>37</v>
      </c>
      <c r="E61" s="13" t="s">
        <v>37</v>
      </c>
      <c r="F61" s="13" t="s">
        <v>37</v>
      </c>
      <c r="G61" s="13" t="s">
        <v>37</v>
      </c>
      <c r="H61" s="13" t="s">
        <v>37</v>
      </c>
      <c r="I61" s="13"/>
    </row>
    <row r="62" spans="1:9" s="2" customFormat="1" ht="15.75" customHeight="1" x14ac:dyDescent="0.2">
      <c r="A62" s="9"/>
      <c r="B62" s="2" t="s">
        <v>9</v>
      </c>
      <c r="C62" s="5"/>
      <c r="D62" s="83">
        <f>(D15/D94)</f>
        <v>1.5218211406550028</v>
      </c>
      <c r="E62" s="83">
        <f>(E15/E94)</f>
        <v>1.4373491522999085</v>
      </c>
      <c r="F62" s="84">
        <f>(F15/F94)</f>
        <v>0.57657085923690643</v>
      </c>
      <c r="G62" s="83">
        <f>(G15/G94)</f>
        <v>1.7267216966247623</v>
      </c>
      <c r="H62" s="93">
        <f>(H15/H94)</f>
        <v>1.4869238438461565</v>
      </c>
      <c r="I62" s="35"/>
    </row>
    <row r="63" spans="1:9" s="2" customFormat="1" ht="15.75" customHeight="1" x14ac:dyDescent="0.2">
      <c r="A63" s="9"/>
      <c r="B63" s="2" t="s">
        <v>10</v>
      </c>
      <c r="C63" s="5"/>
      <c r="D63" s="85">
        <f>(D16/D94)</f>
        <v>0</v>
      </c>
      <c r="E63" s="85">
        <f>(E16/E94)</f>
        <v>1.3170724138917454E-2</v>
      </c>
      <c r="F63" s="88">
        <f>(F16/F94)</f>
        <v>0</v>
      </c>
      <c r="G63" s="85">
        <f>(G16/G94)</f>
        <v>0</v>
      </c>
      <c r="H63" s="86">
        <f>(H16/H94)</f>
        <v>8.2114151012483098E-3</v>
      </c>
      <c r="I63" s="35"/>
    </row>
    <row r="64" spans="1:9" s="2" customFormat="1" ht="15.75" customHeight="1" x14ac:dyDescent="0.2">
      <c r="A64" s="9"/>
      <c r="B64" s="2" t="s">
        <v>11</v>
      </c>
      <c r="C64" s="5"/>
      <c r="D64" s="85">
        <f>(D17/D94)</f>
        <v>0</v>
      </c>
      <c r="E64" s="85">
        <f>(E17/E94)</f>
        <v>0</v>
      </c>
      <c r="F64" s="88">
        <f>(F17/F94)</f>
        <v>0</v>
      </c>
      <c r="G64" s="85">
        <f>(G17/G94)</f>
        <v>5.1938451491651714E-3</v>
      </c>
      <c r="H64" s="86">
        <f>(H17/H94)</f>
        <v>6.8827727000131172E-4</v>
      </c>
      <c r="I64" s="35"/>
    </row>
    <row r="65" spans="1:9" s="2" customFormat="1" ht="15.75" customHeight="1" x14ac:dyDescent="0.2">
      <c r="A65" s="9"/>
      <c r="B65" s="2" t="s">
        <v>12</v>
      </c>
      <c r="C65" s="5"/>
      <c r="D65" s="85">
        <f>(D18/D94)</f>
        <v>0.22026740138741219</v>
      </c>
      <c r="E65" s="85">
        <f>(E18/E94)</f>
        <v>0.23558798328724598</v>
      </c>
      <c r="F65" s="88">
        <f>(F18/F94)</f>
        <v>0.16752207504518665</v>
      </c>
      <c r="G65" s="85">
        <f>(G18/G94)</f>
        <v>0.31119662351320648</v>
      </c>
      <c r="H65" s="86">
        <f>(H18/H94)</f>
        <v>0.24134520328921835</v>
      </c>
      <c r="I65" s="35"/>
    </row>
    <row r="66" spans="1:9" s="2" customFormat="1" ht="15.75" customHeight="1" x14ac:dyDescent="0.2">
      <c r="A66" s="9"/>
      <c r="B66" s="2" t="s">
        <v>13</v>
      </c>
      <c r="C66" s="5"/>
      <c r="D66" s="85">
        <f>(D19/D94)</f>
        <v>9.4647398899200957E-2</v>
      </c>
      <c r="E66" s="85">
        <f>(E19/E94)</f>
        <v>0.10472849162908901</v>
      </c>
      <c r="F66" s="88">
        <f>(F19/F94)</f>
        <v>7.10612947431256E-2</v>
      </c>
      <c r="G66" s="85">
        <f>(G19/G94)</f>
        <v>0.11413639075760007</v>
      </c>
      <c r="H66" s="86">
        <f>(H19/H94)</f>
        <v>0.10328100627726748</v>
      </c>
      <c r="I66" s="35"/>
    </row>
    <row r="67" spans="1:9" s="2" customFormat="1" ht="15.75" customHeight="1" x14ac:dyDescent="0.2">
      <c r="A67" s="9"/>
      <c r="B67" s="2" t="s">
        <v>14</v>
      </c>
      <c r="C67" s="5"/>
      <c r="D67" s="85">
        <f>(D20/D94)</f>
        <v>-0.25245213556117962</v>
      </c>
      <c r="E67" s="85">
        <f>(E20/E94)</f>
        <v>1.6223759106273501E-2</v>
      </c>
      <c r="F67" s="88">
        <f>(F20/F94)</f>
        <v>1.4120490259362526E-3</v>
      </c>
      <c r="G67" s="85">
        <f>(G20/G94)</f>
        <v>3.1338334417573841E-3</v>
      </c>
      <c r="H67" s="86">
        <f>(H20/H94)</f>
        <v>-4.8553227222976232E-2</v>
      </c>
      <c r="I67" s="35"/>
    </row>
    <row r="68" spans="1:9" s="2" customFormat="1" ht="15.75" customHeight="1" x14ac:dyDescent="0.2">
      <c r="A68" s="9"/>
      <c r="B68" s="2" t="s">
        <v>15</v>
      </c>
      <c r="C68" s="5"/>
      <c r="D68" s="85">
        <f>(D21/D94)</f>
        <v>0</v>
      </c>
      <c r="E68" s="85">
        <f>(E21/E94)</f>
        <v>7.1469575936504524E-3</v>
      </c>
      <c r="F68" s="85">
        <f>(F21/F94)</f>
        <v>1.4859858845838388E-5</v>
      </c>
      <c r="G68" s="85">
        <f>(G21/G94)</f>
        <v>0</v>
      </c>
      <c r="H68" s="86">
        <f>(H21/H94)</f>
        <v>4.4559872450214326E-3</v>
      </c>
      <c r="I68" s="35"/>
    </row>
    <row r="69" spans="1:9" s="2" customFormat="1" ht="15.75" customHeight="1" x14ac:dyDescent="0.2">
      <c r="A69" s="9"/>
      <c r="B69" s="2" t="s">
        <v>16</v>
      </c>
      <c r="C69" s="5"/>
      <c r="D69" s="94">
        <f>(D22/D94)</f>
        <v>0.32456585010468825</v>
      </c>
      <c r="E69" s="94">
        <f>(E22/E94)</f>
        <v>0.10661084327733054</v>
      </c>
      <c r="F69" s="95">
        <f>(F22/F94)</f>
        <v>0.30179467226943751</v>
      </c>
      <c r="G69" s="94">
        <f>(G22/G94)</f>
        <v>0.43280876115573774</v>
      </c>
      <c r="H69" s="96">
        <f>(H22/H94)</f>
        <v>0.20279772127651266</v>
      </c>
      <c r="I69" s="35"/>
    </row>
    <row r="70" spans="1:9" s="2" customFormat="1" ht="15.75" customHeight="1" thickBot="1" x14ac:dyDescent="0.25">
      <c r="A70" s="9"/>
      <c r="B70" s="2" t="s">
        <v>17</v>
      </c>
      <c r="C70" s="5"/>
      <c r="D70" s="91">
        <f>(D23/D94)</f>
        <v>1.9088496554851246</v>
      </c>
      <c r="E70" s="91">
        <f>(E23/E94)</f>
        <v>1.9208179113324153</v>
      </c>
      <c r="F70" s="92">
        <f>(F23/F94)</f>
        <v>1.1183758101794383</v>
      </c>
      <c r="G70" s="91">
        <f>(G23/G94)</f>
        <v>2.5931911506422294</v>
      </c>
      <c r="H70" s="97">
        <f>(H23/H94)</f>
        <v>1.9991502270824497</v>
      </c>
      <c r="I70" s="34"/>
    </row>
    <row r="71" spans="1:9" s="2" customFormat="1" ht="15.75" customHeight="1" thickTop="1" x14ac:dyDescent="0.2">
      <c r="A71" s="9"/>
      <c r="C71" s="5"/>
      <c r="D71" s="13" t="s">
        <v>37</v>
      </c>
      <c r="E71" s="13" t="s">
        <v>37</v>
      </c>
      <c r="F71" s="13" t="s">
        <v>37</v>
      </c>
      <c r="G71" s="13" t="s">
        <v>37</v>
      </c>
      <c r="H71" s="17" t="s">
        <v>37</v>
      </c>
      <c r="I71" s="34"/>
    </row>
    <row r="72" spans="1:9" s="2" customFormat="1" ht="15.75" customHeight="1" x14ac:dyDescent="0.2">
      <c r="A72" s="9" t="s">
        <v>18</v>
      </c>
      <c r="C72" s="5"/>
      <c r="D72" s="13" t="s">
        <v>37</v>
      </c>
      <c r="E72" s="13" t="s">
        <v>37</v>
      </c>
      <c r="F72" s="13" t="s">
        <v>37</v>
      </c>
      <c r="G72" s="13" t="s">
        <v>37</v>
      </c>
      <c r="H72" s="17" t="s">
        <v>37</v>
      </c>
      <c r="I72" s="34"/>
    </row>
    <row r="73" spans="1:9" s="2" customFormat="1" ht="15.75" customHeight="1" x14ac:dyDescent="0.2">
      <c r="A73" s="9"/>
      <c r="B73" s="2" t="s">
        <v>19</v>
      </c>
      <c r="C73" s="5"/>
      <c r="D73" s="83">
        <f>(D26/D94)</f>
        <v>0</v>
      </c>
      <c r="E73" s="83">
        <f>(E26/E94)</f>
        <v>0</v>
      </c>
      <c r="F73" s="84">
        <f>(F26/F94)</f>
        <v>0</v>
      </c>
      <c r="G73" s="83">
        <f>(G26/G94)</f>
        <v>0</v>
      </c>
      <c r="H73" s="93">
        <f>(H26/H94)</f>
        <v>0</v>
      </c>
      <c r="I73" s="34"/>
    </row>
    <row r="74" spans="1:9" s="2" customFormat="1" ht="15.75" customHeight="1" x14ac:dyDescent="0.2">
      <c r="A74" s="9"/>
      <c r="B74" s="2" t="s">
        <v>20</v>
      </c>
      <c r="C74" s="5"/>
      <c r="D74" s="85">
        <f>(D27/D94)</f>
        <v>0</v>
      </c>
      <c r="E74" s="85">
        <f>(E27/E94)</f>
        <v>0</v>
      </c>
      <c r="F74" s="88">
        <f>(F27/F94)</f>
        <v>0</v>
      </c>
      <c r="G74" s="85">
        <f>(G27/G94)</f>
        <v>2.8827780859659161E-3</v>
      </c>
      <c r="H74" s="86">
        <f>(H27/H94)</f>
        <v>3.8201959705078006E-4</v>
      </c>
      <c r="I74" s="35"/>
    </row>
    <row r="75" spans="1:9" s="2" customFormat="1" ht="15.75" customHeight="1" x14ac:dyDescent="0.2">
      <c r="A75" s="9"/>
      <c r="B75" s="2" t="s">
        <v>21</v>
      </c>
      <c r="C75" s="5"/>
      <c r="D75" s="85">
        <f>(D28/D94)</f>
        <v>0</v>
      </c>
      <c r="E75" s="85">
        <f>(E28/E94)</f>
        <v>0</v>
      </c>
      <c r="F75" s="88">
        <f>(F28/F94)</f>
        <v>9.6614452988661934E-3</v>
      </c>
      <c r="G75" s="85">
        <f>(G28/G94)</f>
        <v>1.1615078072377155E-3</v>
      </c>
      <c r="H75" s="86">
        <f>(H28/H94)</f>
        <v>2.4984917248639855E-4</v>
      </c>
      <c r="I75" s="35"/>
    </row>
    <row r="76" spans="1:9" s="2" customFormat="1" ht="15.75" customHeight="1" x14ac:dyDescent="0.2">
      <c r="A76" s="9"/>
      <c r="B76" s="2" t="s">
        <v>22</v>
      </c>
      <c r="C76" s="5"/>
      <c r="D76" s="85">
        <f>(D29/D94)</f>
        <v>0.39177321053669067</v>
      </c>
      <c r="E76" s="85">
        <f>(E29/E94)</f>
        <v>0.18593099315342468</v>
      </c>
      <c r="F76" s="88">
        <f>(F29/F94)</f>
        <v>0.16961187860872579</v>
      </c>
      <c r="G76" s="85">
        <f>(G29/G94)</f>
        <v>0.27952918797536902</v>
      </c>
      <c r="H76" s="86">
        <f>(H29/H94)</f>
        <v>0.24635871164064529</v>
      </c>
      <c r="I76" s="35"/>
    </row>
    <row r="77" spans="1:9" s="2" customFormat="1" ht="15.75" customHeight="1" x14ac:dyDescent="0.2">
      <c r="A77" s="9"/>
      <c r="B77" s="2" t="s">
        <v>23</v>
      </c>
      <c r="C77" s="5"/>
      <c r="D77" s="94">
        <f>(D30/D94)</f>
        <v>6.4398876157409843E-2</v>
      </c>
      <c r="E77" s="94">
        <f>(E30/E94)</f>
        <v>3.5263980719015431E-2</v>
      </c>
      <c r="F77" s="95">
        <f>(F30/F94)</f>
        <v>0.10893762519884122</v>
      </c>
      <c r="G77" s="94">
        <f>(G30/G94)</f>
        <v>7.0777487886613033E-2</v>
      </c>
      <c r="H77" s="96">
        <f>(H30/H94)</f>
        <v>4.7521950283868804E-2</v>
      </c>
      <c r="I77" s="35"/>
    </row>
    <row r="78" spans="1:9" s="2" customFormat="1" ht="15.75" customHeight="1" thickBot="1" x14ac:dyDescent="0.25">
      <c r="A78" s="9"/>
      <c r="B78" s="2" t="s">
        <v>24</v>
      </c>
      <c r="C78" s="5"/>
      <c r="D78" s="91">
        <f>(D31/D94)</f>
        <v>0.45617208669410053</v>
      </c>
      <c r="E78" s="91">
        <f>(E31/E94)</f>
        <v>0.22119497387244011</v>
      </c>
      <c r="F78" s="92">
        <f>(F31/F94)</f>
        <v>0.28821094910643319</v>
      </c>
      <c r="G78" s="91">
        <f>(G31/G94)</f>
        <v>0.35435096175518571</v>
      </c>
      <c r="H78" s="97">
        <f>(H31/H94)</f>
        <v>0.29451253069405126</v>
      </c>
      <c r="I78" s="34"/>
    </row>
    <row r="79" spans="1:9" s="2" customFormat="1" ht="15.75" customHeight="1" thickTop="1" x14ac:dyDescent="0.2">
      <c r="A79" s="9"/>
      <c r="C79" s="5"/>
      <c r="D79" s="102" t="s">
        <v>37</v>
      </c>
      <c r="E79" s="102" t="s">
        <v>37</v>
      </c>
      <c r="F79" s="102" t="s">
        <v>37</v>
      </c>
      <c r="G79" s="102" t="s">
        <v>37</v>
      </c>
      <c r="H79" s="103" t="s">
        <v>37</v>
      </c>
      <c r="I79" s="34"/>
    </row>
    <row r="80" spans="1:9" s="2" customFormat="1" ht="15.75" customHeight="1" x14ac:dyDescent="0.2">
      <c r="A80" s="9" t="s">
        <v>25</v>
      </c>
      <c r="C80" s="5"/>
      <c r="D80" s="98">
        <f>(D33/D94)</f>
        <v>0.1589099507189364</v>
      </c>
      <c r="E80" s="83">
        <f>(E33/E94)</f>
        <v>6.3877132993434588E-2</v>
      </c>
      <c r="F80" s="84">
        <f>(F33/F94)</f>
        <v>1.6733650802740446E-2</v>
      </c>
      <c r="G80" s="83">
        <f>(G33/G94)</f>
        <v>-5.0561380957072438E-2</v>
      </c>
      <c r="H80" s="93">
        <f>(H33/H94)</f>
        <v>7.0490458866507621E-2</v>
      </c>
      <c r="I80" s="34"/>
    </row>
    <row r="81" spans="1:9" s="2" customFormat="1" ht="15.75" customHeight="1" x14ac:dyDescent="0.2">
      <c r="A81" s="9" t="s">
        <v>26</v>
      </c>
      <c r="C81" s="5"/>
      <c r="D81" s="94">
        <f>(D34/D94)</f>
        <v>8.7245562299230778E-2</v>
      </c>
      <c r="E81" s="94">
        <f>(E34/E94)</f>
        <v>7.7237918567771638E-2</v>
      </c>
      <c r="F81" s="95">
        <f>(F34/F94)</f>
        <v>0.18941862070790194</v>
      </c>
      <c r="G81" s="94">
        <f>(G34/G94)</f>
        <v>9.7713948858245317E-2</v>
      </c>
      <c r="H81" s="96">
        <f>(H34/H94)</f>
        <v>8.3407926302968893E-2</v>
      </c>
      <c r="I81" s="35"/>
    </row>
    <row r="82" spans="1:9" s="2" customFormat="1" ht="15.75" customHeight="1" x14ac:dyDescent="0.2">
      <c r="A82" s="9"/>
      <c r="C82" s="5"/>
      <c r="D82" s="13" t="s">
        <v>37</v>
      </c>
      <c r="E82" s="13" t="s">
        <v>37</v>
      </c>
      <c r="F82" s="13" t="s">
        <v>37</v>
      </c>
      <c r="G82" s="13" t="s">
        <v>37</v>
      </c>
      <c r="H82" s="17" t="s">
        <v>37</v>
      </c>
      <c r="I82" s="34"/>
    </row>
    <row r="83" spans="1:9" s="2" customFormat="1" ht="15.75" customHeight="1" thickBot="1" x14ac:dyDescent="0.25">
      <c r="A83" s="9" t="s">
        <v>27</v>
      </c>
      <c r="C83" s="5"/>
      <c r="D83" s="91">
        <f>(D36/D94)</f>
        <v>2.6111772551973922</v>
      </c>
      <c r="E83" s="91">
        <f>(E36/E94)</f>
        <v>2.2831279367660615</v>
      </c>
      <c r="F83" s="92">
        <f>(F36/F94)</f>
        <v>1.6127390307965137</v>
      </c>
      <c r="G83" s="91">
        <f>(G36/G94)</f>
        <v>2.9946946802985877</v>
      </c>
      <c r="H83" s="97">
        <f>(H36/H94)</f>
        <v>2.4475611429459776</v>
      </c>
      <c r="I83" s="34"/>
    </row>
    <row r="84" spans="1:9" s="2" customFormat="1" ht="15.75" customHeight="1" thickTop="1" x14ac:dyDescent="0.2">
      <c r="A84" s="1"/>
      <c r="C84" s="5"/>
      <c r="D84" s="13" t="s">
        <v>37</v>
      </c>
      <c r="E84" s="13" t="s">
        <v>37</v>
      </c>
      <c r="F84" s="13" t="s">
        <v>37</v>
      </c>
      <c r="G84" s="13" t="s">
        <v>37</v>
      </c>
      <c r="H84" s="17" t="s">
        <v>37</v>
      </c>
      <c r="I84" s="34"/>
    </row>
    <row r="85" spans="1:9" s="2" customFormat="1" ht="15.75" customHeight="1" thickBot="1" x14ac:dyDescent="0.25">
      <c r="A85" s="9" t="s">
        <v>28</v>
      </c>
      <c r="C85" s="5"/>
      <c r="D85" s="91">
        <f>(D38/D94)</f>
        <v>0.59661090440667808</v>
      </c>
      <c r="E85" s="91">
        <f>(E38/E94)</f>
        <v>0.24862838073913904</v>
      </c>
      <c r="F85" s="99">
        <f>(F38/F94)</f>
        <v>3.4097939517475015E-3</v>
      </c>
      <c r="G85" s="91">
        <f>(G38/G94)</f>
        <v>0.4559083250662031</v>
      </c>
      <c r="H85" s="97">
        <f>(H38/H94)</f>
        <v>0.35512233267412457</v>
      </c>
      <c r="I85" s="34"/>
    </row>
    <row r="86" spans="1:9" s="2" customFormat="1" ht="15.75" customHeight="1" thickTop="1" x14ac:dyDescent="0.2">
      <c r="A86" s="1"/>
      <c r="C86" s="5"/>
      <c r="D86" s="13" t="s">
        <v>37</v>
      </c>
      <c r="E86" s="13" t="s">
        <v>37</v>
      </c>
      <c r="F86" s="13" t="s">
        <v>37</v>
      </c>
      <c r="G86" s="13" t="s">
        <v>37</v>
      </c>
      <c r="H86" s="17" t="s">
        <v>37</v>
      </c>
    </row>
    <row r="87" spans="1:9" s="2" customFormat="1" ht="15.75" customHeight="1" x14ac:dyDescent="0.2">
      <c r="A87" s="9" t="s">
        <v>38</v>
      </c>
      <c r="C87" s="14"/>
      <c r="D87" s="13" t="s">
        <v>37</v>
      </c>
      <c r="E87" s="13" t="s">
        <v>37</v>
      </c>
      <c r="F87" s="13" t="s">
        <v>37</v>
      </c>
      <c r="G87" s="13" t="s">
        <v>37</v>
      </c>
      <c r="H87" s="17" t="s">
        <v>37</v>
      </c>
    </row>
    <row r="88" spans="1:9" s="2" customFormat="1" ht="15.75" customHeight="1" x14ac:dyDescent="0.2">
      <c r="A88" s="9"/>
      <c r="B88" s="2" t="s">
        <v>30</v>
      </c>
      <c r="C88" s="3">
        <v>301</v>
      </c>
      <c r="D88" s="73">
        <v>14520634</v>
      </c>
      <c r="E88" s="73">
        <v>39508015</v>
      </c>
      <c r="F88" s="73">
        <v>268624</v>
      </c>
      <c r="G88" s="73">
        <v>10700831</v>
      </c>
      <c r="H88" s="100">
        <f t="shared" ref="H88:H93" si="8">SUM(D88:G88)</f>
        <v>64998104</v>
      </c>
      <c r="I88" s="15"/>
    </row>
    <row r="89" spans="1:9" s="2" customFormat="1" ht="15.75" customHeight="1" x14ac:dyDescent="0.2">
      <c r="A89" s="9"/>
      <c r="B89" s="2" t="s">
        <v>31</v>
      </c>
      <c r="C89" s="3">
        <v>301</v>
      </c>
      <c r="D89" s="73">
        <v>8925370</v>
      </c>
      <c r="E89" s="73">
        <v>16660402</v>
      </c>
      <c r="F89" s="73">
        <v>162246</v>
      </c>
      <c r="G89" s="73">
        <v>5764925</v>
      </c>
      <c r="H89" s="100">
        <f t="shared" si="8"/>
        <v>31512943</v>
      </c>
      <c r="I89" s="15"/>
    </row>
    <row r="90" spans="1:9" s="2" customFormat="1" ht="15.75" customHeight="1" x14ac:dyDescent="0.2">
      <c r="A90" s="9"/>
      <c r="B90" s="2" t="s">
        <v>32</v>
      </c>
      <c r="C90" s="3">
        <v>301</v>
      </c>
      <c r="D90" s="73">
        <v>2061725</v>
      </c>
      <c r="E90" s="73">
        <v>4140358</v>
      </c>
      <c r="F90" s="73">
        <v>93477</v>
      </c>
      <c r="G90" s="73">
        <v>380786</v>
      </c>
      <c r="H90" s="100">
        <f t="shared" si="8"/>
        <v>6676346</v>
      </c>
      <c r="I90" s="15"/>
    </row>
    <row r="91" spans="1:9" s="2" customFormat="1" ht="15.75" customHeight="1" x14ac:dyDescent="0.2">
      <c r="A91" s="9"/>
      <c r="B91" s="2" t="s">
        <v>33</v>
      </c>
      <c r="C91" s="3">
        <v>301</v>
      </c>
      <c r="D91" s="73">
        <v>50751</v>
      </c>
      <c r="E91" s="73">
        <v>491993</v>
      </c>
      <c r="F91" s="73">
        <v>0</v>
      </c>
      <c r="G91" s="73">
        <v>59455</v>
      </c>
      <c r="H91" s="100">
        <f t="shared" si="8"/>
        <v>602199</v>
      </c>
      <c r="I91" s="15"/>
    </row>
    <row r="92" spans="1:9" s="2" customFormat="1" ht="15.75" customHeight="1" x14ac:dyDescent="0.2">
      <c r="A92" s="9"/>
      <c r="B92" s="2" t="s">
        <v>113</v>
      </c>
      <c r="C92" s="3">
        <v>301</v>
      </c>
      <c r="D92" s="73">
        <v>0</v>
      </c>
      <c r="E92" s="73">
        <v>26040780</v>
      </c>
      <c r="F92" s="73">
        <v>0</v>
      </c>
      <c r="G92" s="73">
        <v>0</v>
      </c>
      <c r="H92" s="100">
        <f t="shared" si="8"/>
        <v>26040780</v>
      </c>
      <c r="I92" s="15"/>
    </row>
    <row r="93" spans="1:9" s="2" customFormat="1" ht="15.75" customHeight="1" x14ac:dyDescent="0.2">
      <c r="A93" s="9"/>
      <c r="B93" s="2" t="s">
        <v>34</v>
      </c>
      <c r="C93" s="3">
        <v>301</v>
      </c>
      <c r="D93" s="73">
        <v>39492267</v>
      </c>
      <c r="E93" s="73">
        <v>86407696</v>
      </c>
      <c r="F93" s="73">
        <v>2234764</v>
      </c>
      <c r="G93" s="73">
        <v>19918551</v>
      </c>
      <c r="H93" s="101">
        <f t="shared" si="8"/>
        <v>148053278</v>
      </c>
      <c r="I93" s="15"/>
    </row>
    <row r="94" spans="1:9" s="2" customFormat="1" ht="15.75" customHeight="1" thickBot="1" x14ac:dyDescent="0.25">
      <c r="A94" s="12"/>
      <c r="B94" s="18" t="s">
        <v>39</v>
      </c>
      <c r="C94" s="4">
        <v>301</v>
      </c>
      <c r="D94" s="149">
        <f t="shared" ref="D94:H94" si="9">SUM(D88:D93)</f>
        <v>65050747</v>
      </c>
      <c r="E94" s="149">
        <f>SUM(E88:E93)</f>
        <v>173249244</v>
      </c>
      <c r="F94" s="150">
        <f>SUM(F88:F93)</f>
        <v>2759111</v>
      </c>
      <c r="G94" s="150">
        <f t="shared" si="9"/>
        <v>36824548</v>
      </c>
      <c r="H94" s="182">
        <f t="shared" si="9"/>
        <v>277883650</v>
      </c>
      <c r="I94" s="15"/>
    </row>
    <row r="95" spans="1:9" s="2" customFormat="1" ht="15.75" customHeight="1" thickTop="1" x14ac:dyDescent="0.2">
      <c r="C95" s="14"/>
    </row>
    <row r="96" spans="1:9" s="2" customFormat="1" ht="15.75" customHeight="1" x14ac:dyDescent="0.2">
      <c r="A96" s="16" t="s">
        <v>40</v>
      </c>
      <c r="C96" s="14"/>
    </row>
    <row r="97" spans="3:8" s="2" customFormat="1" ht="11.25" x14ac:dyDescent="0.2">
      <c r="C97" s="14"/>
    </row>
    <row r="98" spans="3:8" s="2" customFormat="1" ht="11.25" x14ac:dyDescent="0.2">
      <c r="C98" s="14"/>
    </row>
    <row r="99" spans="3:8" s="2" customFormat="1" ht="11.25" x14ac:dyDescent="0.2">
      <c r="C99" s="14"/>
    </row>
    <row r="100" spans="3:8" s="2" customFormat="1" ht="11.25" x14ac:dyDescent="0.2">
      <c r="C100" s="14"/>
    </row>
    <row r="101" spans="3:8" s="2" customFormat="1" ht="11.25" x14ac:dyDescent="0.2">
      <c r="C101" s="14"/>
    </row>
    <row r="102" spans="3:8" s="2" customFormat="1" ht="11.25" x14ac:dyDescent="0.2">
      <c r="C102" s="14"/>
    </row>
    <row r="103" spans="3:8" s="2" customFormat="1" ht="11.25" x14ac:dyDescent="0.2">
      <c r="C103" s="14"/>
    </row>
    <row r="104" spans="3:8" s="2" customFormat="1" ht="11.25" x14ac:dyDescent="0.2">
      <c r="C104" s="14"/>
    </row>
    <row r="105" spans="3:8" s="2" customFormat="1" ht="11.25" x14ac:dyDescent="0.2">
      <c r="C105" s="14"/>
    </row>
    <row r="106" spans="3:8" s="2" customFormat="1" ht="11.25" x14ac:dyDescent="0.2">
      <c r="C106" s="14"/>
    </row>
    <row r="107" spans="3:8" s="2" customFormat="1" ht="11.25" x14ac:dyDescent="0.2">
      <c r="C107" s="14"/>
    </row>
    <row r="108" spans="3:8" s="2" customFormat="1" ht="11.25" x14ac:dyDescent="0.2">
      <c r="C108" s="14"/>
    </row>
    <row r="109" spans="3:8" s="2" customFormat="1" ht="11.25" x14ac:dyDescent="0.2">
      <c r="C109" s="14"/>
    </row>
    <row r="110" spans="3:8" s="2" customFormat="1" ht="11.25" x14ac:dyDescent="0.2">
      <c r="C110" s="14"/>
    </row>
    <row r="111" spans="3:8" s="2" customFormat="1" ht="11.25" x14ac:dyDescent="0.2">
      <c r="C111" s="14"/>
    </row>
    <row r="112" spans="3:8" s="2" customFormat="1" ht="11.25" x14ac:dyDescent="0.2">
      <c r="C112" s="14"/>
      <c r="H112" s="38"/>
    </row>
  </sheetData>
  <sheetProtection formatCells="0"/>
  <mergeCells count="2">
    <mergeCell ref="A1:H1"/>
    <mergeCell ref="A49:H49"/>
  </mergeCells>
  <phoneticPr fontId="0" type="noConversion"/>
  <printOptions horizontalCentered="1" gridLines="1" gridLinesSet="0"/>
  <pageMargins left="0.25" right="0.25" top="0.5" bottom="0.5" header="0.25" footer="0.25"/>
  <pageSetup scale="91" fitToHeight="2" orientation="portrait" horizontalDpi="4294967292" r:id="rId1"/>
  <headerFooter alignWithMargins="0">
    <oddHeader xml:space="preserve">&amp;C&amp;"Arial,Bold"&amp;14 </oddHeader>
    <oddFooter>&amp;L&amp;"Arial,Regular"&amp;10Source: IG-1 (IUB 24/7)&amp;C&amp;"Arial,Regular"&amp;10Page 1 of 2&amp;R&amp;"Arial,Regular"&amp;10&amp;D</oddFooter>
  </headerFooter>
  <ignoredErrors>
    <ignoredError sqref="D32:G32 D31:E31 G3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C63"/>
  <sheetViews>
    <sheetView zoomScaleNormal="100" workbookViewId="0">
      <pane xSplit="2" ySplit="3" topLeftCell="C4" activePane="bottomRight" state="frozen"/>
      <selection sqref="A1:H107"/>
      <selection pane="topRight" sqref="A1:H107"/>
      <selection pane="bottomLeft" sqref="A1:H107"/>
      <selection pane="bottomRight" activeCell="A2" sqref="A2"/>
    </sheetView>
  </sheetViews>
  <sheetFormatPr defaultColWidth="7.77734375" defaultRowHeight="10.5" x14ac:dyDescent="0.15"/>
  <cols>
    <col min="1" max="1" width="6.77734375" style="129" customWidth="1"/>
    <col min="2" max="2" width="12.77734375" style="28" customWidth="1"/>
    <col min="3" max="3" width="8.6640625" style="64" customWidth="1"/>
    <col min="4" max="5" width="8.77734375" style="64" bestFit="1" customWidth="1"/>
    <col min="6" max="7" width="8" style="120" bestFit="1" customWidth="1"/>
    <col min="8" max="8" width="8.77734375" style="64" bestFit="1" customWidth="1"/>
    <col min="9" max="9" width="7.88671875" style="120" customWidth="1"/>
    <col min="10" max="10" width="8.77734375" style="64" bestFit="1" customWidth="1"/>
    <col min="11" max="11" width="8" style="120" bestFit="1" customWidth="1"/>
    <col min="12" max="12" width="8.77734375" style="64" bestFit="1" customWidth="1"/>
    <col min="13" max="13" width="8.77734375" style="120" bestFit="1" customWidth="1"/>
    <col min="14" max="14" width="8.77734375" style="64" bestFit="1" customWidth="1"/>
    <col min="15" max="17" width="8.33203125" style="28" customWidth="1"/>
    <col min="18" max="18" width="7.21875" style="28" customWidth="1"/>
    <col min="19" max="19" width="7.6640625" style="28" bestFit="1" customWidth="1"/>
    <col min="20" max="20" width="8.88671875" style="28" bestFit="1" customWidth="1"/>
    <col min="21" max="21" width="6.77734375" style="28" customWidth="1"/>
    <col min="22" max="22" width="8.88671875" style="28" bestFit="1" customWidth="1"/>
    <col min="23" max="25" width="6.6640625" style="28" customWidth="1"/>
    <col min="26" max="26" width="7.21875" style="28" customWidth="1"/>
    <col min="27" max="28" width="6.6640625" style="28" customWidth="1"/>
    <col min="29" max="29" width="9.77734375" style="28" customWidth="1"/>
    <col min="30" max="16384" width="7.77734375" style="28"/>
  </cols>
  <sheetData>
    <row r="1" spans="1:29" s="22" customFormat="1" ht="12" x14ac:dyDescent="0.2">
      <c r="A1" s="125"/>
      <c r="B1" s="20"/>
      <c r="C1" s="176" t="s">
        <v>41</v>
      </c>
      <c r="D1" s="177"/>
      <c r="E1" s="177"/>
      <c r="F1" s="177"/>
      <c r="G1" s="177"/>
      <c r="H1" s="177"/>
      <c r="I1" s="177"/>
      <c r="J1" s="178"/>
      <c r="K1" s="114"/>
      <c r="L1" s="56"/>
      <c r="M1" s="114"/>
      <c r="N1" s="57"/>
      <c r="O1" s="179" t="s">
        <v>166</v>
      </c>
      <c r="P1" s="180"/>
      <c r="Q1" s="180"/>
      <c r="R1" s="180"/>
      <c r="S1" s="180"/>
      <c r="T1" s="180"/>
      <c r="U1" s="180"/>
      <c r="V1" s="181"/>
      <c r="W1" s="179" t="s">
        <v>42</v>
      </c>
      <c r="X1" s="180"/>
      <c r="Y1" s="180"/>
      <c r="Z1" s="180"/>
      <c r="AA1" s="180"/>
      <c r="AB1" s="181"/>
      <c r="AC1" s="193"/>
    </row>
    <row r="2" spans="1:29" s="22" customFormat="1" ht="58.5" customHeight="1" x14ac:dyDescent="0.2">
      <c r="A2" s="126"/>
      <c r="C2" s="145"/>
      <c r="D2" s="60" t="s">
        <v>44</v>
      </c>
      <c r="E2" s="61"/>
      <c r="F2" s="185" t="s">
        <v>199</v>
      </c>
      <c r="G2" s="115" t="s">
        <v>45</v>
      </c>
      <c r="H2" s="187" t="s">
        <v>200</v>
      </c>
      <c r="I2" s="115" t="s">
        <v>46</v>
      </c>
      <c r="J2" s="187" t="s">
        <v>201</v>
      </c>
      <c r="K2" s="115" t="s">
        <v>47</v>
      </c>
      <c r="L2" s="187" t="s">
        <v>106</v>
      </c>
      <c r="M2" s="185" t="s">
        <v>202</v>
      </c>
      <c r="N2" s="187" t="s">
        <v>203</v>
      </c>
      <c r="O2" s="45"/>
      <c r="P2" s="47" t="s">
        <v>44</v>
      </c>
      <c r="Q2" s="48"/>
      <c r="R2" s="185" t="s">
        <v>199</v>
      </c>
      <c r="S2" s="46" t="s">
        <v>45</v>
      </c>
      <c r="T2" s="191" t="s">
        <v>200</v>
      </c>
      <c r="U2" s="46" t="s">
        <v>46</v>
      </c>
      <c r="V2" s="109"/>
      <c r="W2" s="45"/>
      <c r="X2" s="47" t="s">
        <v>48</v>
      </c>
      <c r="Y2" s="48"/>
      <c r="Z2" s="189" t="s">
        <v>199</v>
      </c>
      <c r="AA2" s="46" t="s">
        <v>45</v>
      </c>
      <c r="AB2" s="111"/>
      <c r="AC2" s="194" t="s">
        <v>204</v>
      </c>
    </row>
    <row r="3" spans="1:29" s="22" customFormat="1" ht="12" x14ac:dyDescent="0.2">
      <c r="A3" s="127" t="s">
        <v>189</v>
      </c>
      <c r="B3" s="23" t="s">
        <v>49</v>
      </c>
      <c r="C3" s="62" t="s">
        <v>30</v>
      </c>
      <c r="D3" s="62" t="s">
        <v>50</v>
      </c>
      <c r="E3" s="62" t="s">
        <v>51</v>
      </c>
      <c r="F3" s="186"/>
      <c r="G3" s="116" t="s">
        <v>52</v>
      </c>
      <c r="H3" s="188"/>
      <c r="I3" s="116" t="s">
        <v>53</v>
      </c>
      <c r="J3" s="188"/>
      <c r="K3" s="116" t="s">
        <v>54</v>
      </c>
      <c r="L3" s="188"/>
      <c r="M3" s="186"/>
      <c r="N3" s="188"/>
      <c r="O3" s="30" t="s">
        <v>30</v>
      </c>
      <c r="P3" s="30" t="s">
        <v>50</v>
      </c>
      <c r="Q3" s="30" t="s">
        <v>51</v>
      </c>
      <c r="R3" s="186"/>
      <c r="S3" s="30" t="s">
        <v>52</v>
      </c>
      <c r="T3" s="192"/>
      <c r="U3" s="30" t="s">
        <v>53</v>
      </c>
      <c r="V3" s="123" t="s">
        <v>43</v>
      </c>
      <c r="W3" s="30" t="s">
        <v>107</v>
      </c>
      <c r="X3" s="30" t="s">
        <v>50</v>
      </c>
      <c r="Y3" s="30" t="s">
        <v>51</v>
      </c>
      <c r="Z3" s="190"/>
      <c r="AA3" s="30" t="s">
        <v>52</v>
      </c>
      <c r="AB3" s="112" t="s">
        <v>55</v>
      </c>
      <c r="AC3" s="195"/>
    </row>
    <row r="4" spans="1:29" s="22" customFormat="1" ht="12" x14ac:dyDescent="0.2">
      <c r="A4" s="125"/>
      <c r="C4" s="58"/>
      <c r="D4" s="58"/>
      <c r="E4" s="58"/>
      <c r="F4" s="117"/>
      <c r="G4" s="117"/>
      <c r="H4" s="104"/>
      <c r="I4" s="117"/>
      <c r="J4" s="104"/>
      <c r="K4" s="117"/>
      <c r="L4" s="104"/>
      <c r="M4" s="117"/>
      <c r="N4" s="107"/>
      <c r="O4" s="45"/>
      <c r="P4" s="45"/>
      <c r="Q4" s="45"/>
      <c r="R4" s="45"/>
      <c r="S4" s="45"/>
      <c r="T4" s="109"/>
      <c r="U4" s="45"/>
      <c r="V4" s="109"/>
      <c r="W4" s="45"/>
      <c r="X4" s="45"/>
      <c r="Y4" s="45"/>
      <c r="Z4" s="45"/>
      <c r="AA4" s="45"/>
      <c r="AB4" s="111"/>
      <c r="AC4" s="196"/>
    </row>
    <row r="5" spans="1:29" s="22" customFormat="1" ht="15" customHeight="1" x14ac:dyDescent="0.2">
      <c r="A5" s="203">
        <v>220</v>
      </c>
      <c r="B5" s="24" t="s">
        <v>125</v>
      </c>
      <c r="C5" s="117">
        <v>110648</v>
      </c>
      <c r="D5" s="117">
        <v>26076</v>
      </c>
      <c r="E5" s="117">
        <v>743056</v>
      </c>
      <c r="F5" s="117">
        <v>0</v>
      </c>
      <c r="G5" s="117">
        <v>0</v>
      </c>
      <c r="H5" s="105">
        <f>SUM(C5:G5)</f>
        <v>879780</v>
      </c>
      <c r="I5" s="117">
        <v>0</v>
      </c>
      <c r="J5" s="105">
        <f t="shared" ref="J5:J57" si="0">(I5+H5)</f>
        <v>879780</v>
      </c>
      <c r="K5" s="117">
        <v>273</v>
      </c>
      <c r="L5" s="105">
        <f>(J5+K5)</f>
        <v>880053</v>
      </c>
      <c r="M5" s="117">
        <v>836089</v>
      </c>
      <c r="N5" s="108">
        <f t="shared" ref="N5:N57" si="1">(L5-M5)</f>
        <v>43964</v>
      </c>
      <c r="O5" s="130">
        <v>14453</v>
      </c>
      <c r="P5" s="130">
        <v>3455</v>
      </c>
      <c r="Q5" s="130">
        <v>176533</v>
      </c>
      <c r="R5" s="130">
        <v>0</v>
      </c>
      <c r="S5" s="130">
        <v>0</v>
      </c>
      <c r="T5" s="110">
        <f t="shared" ref="T5:T48" si="2">SUM(O5:S5)</f>
        <v>194441</v>
      </c>
      <c r="U5" s="130">
        <v>0</v>
      </c>
      <c r="V5" s="110">
        <f t="shared" ref="V5:V48" si="3">SUM(T5:U5)</f>
        <v>194441</v>
      </c>
      <c r="W5" s="130">
        <v>170</v>
      </c>
      <c r="X5" s="130">
        <v>29</v>
      </c>
      <c r="Y5" s="130">
        <v>1</v>
      </c>
      <c r="Z5" s="130">
        <v>0</v>
      </c>
      <c r="AA5" s="130">
        <v>0</v>
      </c>
      <c r="AB5" s="113">
        <f t="shared" ref="AB5:AB53" si="4">SUM(W5:AA5)</f>
        <v>200</v>
      </c>
      <c r="AC5" s="197">
        <f>(H5/T5)</f>
        <v>4.5246630083161472</v>
      </c>
    </row>
    <row r="6" spans="1:29" s="22" customFormat="1" ht="15" customHeight="1" x14ac:dyDescent="0.2">
      <c r="A6" s="203" t="s">
        <v>133</v>
      </c>
      <c r="B6" s="24" t="s">
        <v>116</v>
      </c>
      <c r="C6" s="117">
        <v>186350</v>
      </c>
      <c r="D6" s="117">
        <v>71431</v>
      </c>
      <c r="E6" s="117">
        <v>240923</v>
      </c>
      <c r="F6" s="117">
        <v>0</v>
      </c>
      <c r="G6" s="117">
        <v>0</v>
      </c>
      <c r="H6" s="105">
        <f t="shared" ref="H6:H57" si="5">SUM(C6:G6)</f>
        <v>498704</v>
      </c>
      <c r="I6" s="117">
        <v>0</v>
      </c>
      <c r="J6" s="105">
        <f t="shared" si="0"/>
        <v>498704</v>
      </c>
      <c r="K6" s="117">
        <v>5634</v>
      </c>
      <c r="L6" s="105">
        <f t="shared" ref="L6:L57" si="6">(J6+K6)</f>
        <v>504338</v>
      </c>
      <c r="M6" s="117">
        <v>523630</v>
      </c>
      <c r="N6" s="108">
        <f t="shared" si="1"/>
        <v>-19292</v>
      </c>
      <c r="O6" s="130">
        <v>28458</v>
      </c>
      <c r="P6" s="130">
        <v>10145</v>
      </c>
      <c r="Q6" s="130">
        <v>49659</v>
      </c>
      <c r="R6" s="130">
        <v>0</v>
      </c>
      <c r="S6" s="130">
        <v>0</v>
      </c>
      <c r="T6" s="110">
        <f t="shared" si="2"/>
        <v>88262</v>
      </c>
      <c r="U6" s="130">
        <v>0</v>
      </c>
      <c r="V6" s="110">
        <f t="shared" si="3"/>
        <v>88262</v>
      </c>
      <c r="W6" s="130">
        <v>402</v>
      </c>
      <c r="X6" s="130">
        <v>77</v>
      </c>
      <c r="Y6" s="130">
        <v>3</v>
      </c>
      <c r="Z6" s="130">
        <v>0</v>
      </c>
      <c r="AA6" s="130">
        <v>0</v>
      </c>
      <c r="AB6" s="113">
        <f t="shared" si="4"/>
        <v>482</v>
      </c>
      <c r="AC6" s="197">
        <f>(H6/T6)</f>
        <v>5.6502685187283319</v>
      </c>
    </row>
    <row r="7" spans="1:29" s="22" customFormat="1" ht="15" customHeight="1" x14ac:dyDescent="0.2">
      <c r="A7" s="203">
        <v>859</v>
      </c>
      <c r="B7" s="24" t="s">
        <v>56</v>
      </c>
      <c r="C7" s="117">
        <v>342998</v>
      </c>
      <c r="D7" s="117">
        <v>146962</v>
      </c>
      <c r="E7" s="117">
        <v>0</v>
      </c>
      <c r="F7" s="117">
        <v>0</v>
      </c>
      <c r="G7" s="117">
        <v>8916</v>
      </c>
      <c r="H7" s="105">
        <f t="shared" si="5"/>
        <v>498876</v>
      </c>
      <c r="I7" s="117">
        <v>0</v>
      </c>
      <c r="J7" s="105">
        <f t="shared" si="0"/>
        <v>498876</v>
      </c>
      <c r="K7" s="117">
        <v>4621</v>
      </c>
      <c r="L7" s="105">
        <f t="shared" si="6"/>
        <v>503497</v>
      </c>
      <c r="M7" s="117">
        <v>481528</v>
      </c>
      <c r="N7" s="108">
        <f t="shared" si="1"/>
        <v>21969</v>
      </c>
      <c r="O7" s="130">
        <v>39363</v>
      </c>
      <c r="P7" s="130">
        <v>17702</v>
      </c>
      <c r="Q7" s="130">
        <v>0</v>
      </c>
      <c r="R7" s="130">
        <v>0</v>
      </c>
      <c r="S7" s="130">
        <v>1122</v>
      </c>
      <c r="T7" s="110">
        <f t="shared" si="2"/>
        <v>58187</v>
      </c>
      <c r="U7" s="130">
        <v>0</v>
      </c>
      <c r="V7" s="110">
        <f t="shared" si="3"/>
        <v>58187</v>
      </c>
      <c r="W7" s="130">
        <v>547</v>
      </c>
      <c r="X7" s="130">
        <v>103</v>
      </c>
      <c r="Y7" s="130">
        <v>0</v>
      </c>
      <c r="Z7" s="130">
        <v>0</v>
      </c>
      <c r="AA7" s="130">
        <v>6</v>
      </c>
      <c r="AB7" s="113">
        <f t="shared" si="4"/>
        <v>656</v>
      </c>
      <c r="AC7" s="197">
        <f>(H7/T7)</f>
        <v>8.5736676577242346</v>
      </c>
    </row>
    <row r="8" spans="1:29" s="22" customFormat="1" ht="15" customHeight="1" x14ac:dyDescent="0.2">
      <c r="A8" s="203" t="s">
        <v>137</v>
      </c>
      <c r="B8" s="24" t="s">
        <v>57</v>
      </c>
      <c r="C8" s="117">
        <v>723355</v>
      </c>
      <c r="D8" s="117">
        <v>426347</v>
      </c>
      <c r="E8" s="117">
        <v>44223</v>
      </c>
      <c r="F8" s="117">
        <v>0</v>
      </c>
      <c r="G8" s="117">
        <v>970</v>
      </c>
      <c r="H8" s="105">
        <f t="shared" si="5"/>
        <v>1194895</v>
      </c>
      <c r="I8" s="117">
        <v>0</v>
      </c>
      <c r="J8" s="105">
        <f t="shared" si="0"/>
        <v>1194895</v>
      </c>
      <c r="K8" s="117">
        <v>63727</v>
      </c>
      <c r="L8" s="105">
        <f t="shared" si="6"/>
        <v>1258622</v>
      </c>
      <c r="M8" s="117">
        <v>707900</v>
      </c>
      <c r="N8" s="108">
        <f t="shared" si="1"/>
        <v>550722</v>
      </c>
      <c r="O8" s="130">
        <v>64856</v>
      </c>
      <c r="P8" s="130">
        <v>52742</v>
      </c>
      <c r="Q8" s="130">
        <v>5760</v>
      </c>
      <c r="R8" s="130">
        <v>0</v>
      </c>
      <c r="S8" s="130">
        <v>746</v>
      </c>
      <c r="T8" s="110">
        <f t="shared" si="2"/>
        <v>124104</v>
      </c>
      <c r="U8" s="130">
        <v>0</v>
      </c>
      <c r="V8" s="110">
        <f t="shared" si="3"/>
        <v>124104</v>
      </c>
      <c r="W8" s="130">
        <v>991</v>
      </c>
      <c r="X8" s="130">
        <v>186</v>
      </c>
      <c r="Y8" s="130">
        <v>6</v>
      </c>
      <c r="Z8" s="130">
        <v>0</v>
      </c>
      <c r="AA8" s="130">
        <v>1</v>
      </c>
      <c r="AB8" s="113">
        <f t="shared" si="4"/>
        <v>1184</v>
      </c>
      <c r="AC8" s="197">
        <f>(H8/T8)</f>
        <v>9.6281747566557083</v>
      </c>
    </row>
    <row r="9" spans="1:29" s="22" customFormat="1" ht="15" customHeight="1" x14ac:dyDescent="0.2">
      <c r="A9" s="203">
        <v>857</v>
      </c>
      <c r="B9" s="24" t="s">
        <v>58</v>
      </c>
      <c r="C9" s="117">
        <v>148104</v>
      </c>
      <c r="D9" s="117">
        <v>34465</v>
      </c>
      <c r="E9" s="117">
        <v>52689</v>
      </c>
      <c r="F9" s="117">
        <v>1099</v>
      </c>
      <c r="G9" s="117">
        <v>3072</v>
      </c>
      <c r="H9" s="105">
        <f t="shared" si="5"/>
        <v>239429</v>
      </c>
      <c r="I9" s="117">
        <v>0</v>
      </c>
      <c r="J9" s="105">
        <f t="shared" si="0"/>
        <v>239429</v>
      </c>
      <c r="K9" s="117">
        <v>13728</v>
      </c>
      <c r="L9" s="105">
        <f t="shared" si="6"/>
        <v>253157</v>
      </c>
      <c r="M9" s="117">
        <v>227345</v>
      </c>
      <c r="N9" s="108">
        <f t="shared" si="1"/>
        <v>25812</v>
      </c>
      <c r="O9" s="130">
        <v>16440</v>
      </c>
      <c r="P9" s="130">
        <v>4226</v>
      </c>
      <c r="Q9" s="130">
        <v>7283</v>
      </c>
      <c r="R9" s="130">
        <v>138</v>
      </c>
      <c r="S9" s="130">
        <v>361</v>
      </c>
      <c r="T9" s="110">
        <f t="shared" si="2"/>
        <v>28448</v>
      </c>
      <c r="U9" s="130">
        <v>0</v>
      </c>
      <c r="V9" s="110">
        <f t="shared" si="3"/>
        <v>28448</v>
      </c>
      <c r="W9" s="130">
        <v>243</v>
      </c>
      <c r="X9" s="130">
        <v>27</v>
      </c>
      <c r="Y9" s="130">
        <v>1</v>
      </c>
      <c r="Z9" s="130">
        <v>1</v>
      </c>
      <c r="AA9" s="130">
        <v>4</v>
      </c>
      <c r="AB9" s="113">
        <f t="shared" si="4"/>
        <v>276</v>
      </c>
      <c r="AC9" s="197">
        <f>(H9/T9)</f>
        <v>8.4163737345331828</v>
      </c>
    </row>
    <row r="10" spans="1:29" s="22" customFormat="1" ht="15" customHeight="1" x14ac:dyDescent="0.2">
      <c r="A10" s="203" t="s">
        <v>163</v>
      </c>
      <c r="B10" s="24" t="s">
        <v>59</v>
      </c>
      <c r="C10" s="117">
        <v>284271</v>
      </c>
      <c r="D10" s="117">
        <v>285702</v>
      </c>
      <c r="E10" s="117">
        <v>0</v>
      </c>
      <c r="F10" s="117">
        <v>5679</v>
      </c>
      <c r="G10" s="117">
        <v>2475</v>
      </c>
      <c r="H10" s="105">
        <f t="shared" si="5"/>
        <v>578127</v>
      </c>
      <c r="I10" s="117">
        <v>0</v>
      </c>
      <c r="J10" s="105">
        <f t="shared" si="0"/>
        <v>578127</v>
      </c>
      <c r="K10" s="117">
        <v>22519</v>
      </c>
      <c r="L10" s="105">
        <f t="shared" si="6"/>
        <v>600646</v>
      </c>
      <c r="M10" s="117">
        <v>655845</v>
      </c>
      <c r="N10" s="108">
        <f t="shared" si="1"/>
        <v>-55199</v>
      </c>
      <c r="O10" s="130">
        <v>31348</v>
      </c>
      <c r="P10" s="130">
        <v>35271</v>
      </c>
      <c r="Q10" s="130">
        <v>0</v>
      </c>
      <c r="R10" s="130">
        <v>629</v>
      </c>
      <c r="S10" s="130">
        <v>335</v>
      </c>
      <c r="T10" s="110">
        <f t="shared" si="2"/>
        <v>67583</v>
      </c>
      <c r="U10" s="130">
        <v>0</v>
      </c>
      <c r="V10" s="110">
        <f t="shared" si="3"/>
        <v>67583</v>
      </c>
      <c r="W10" s="130">
        <v>539</v>
      </c>
      <c r="X10" s="130">
        <v>80</v>
      </c>
      <c r="Y10" s="130">
        <v>0</v>
      </c>
      <c r="Z10" s="130">
        <v>1</v>
      </c>
      <c r="AA10" s="130">
        <v>1</v>
      </c>
      <c r="AB10" s="113">
        <f t="shared" si="4"/>
        <v>621</v>
      </c>
      <c r="AC10" s="197">
        <f>(H10/T10)</f>
        <v>8.5543257919891094</v>
      </c>
    </row>
    <row r="11" spans="1:29" s="22" customFormat="1" ht="15" customHeight="1" x14ac:dyDescent="0.2">
      <c r="A11" s="203" t="s">
        <v>138</v>
      </c>
      <c r="B11" s="24" t="s">
        <v>60</v>
      </c>
      <c r="C11" s="117">
        <v>512429</v>
      </c>
      <c r="D11" s="117">
        <v>242158</v>
      </c>
      <c r="E11" s="117">
        <v>0</v>
      </c>
      <c r="F11" s="117">
        <v>46816</v>
      </c>
      <c r="G11" s="117">
        <v>15877</v>
      </c>
      <c r="H11" s="105">
        <f t="shared" si="5"/>
        <v>817280</v>
      </c>
      <c r="I11" s="117">
        <v>0</v>
      </c>
      <c r="J11" s="105">
        <f t="shared" si="0"/>
        <v>817280</v>
      </c>
      <c r="K11" s="117">
        <v>47926.26</v>
      </c>
      <c r="L11" s="105">
        <f t="shared" si="6"/>
        <v>865206.26</v>
      </c>
      <c r="M11" s="117">
        <v>785130.07</v>
      </c>
      <c r="N11" s="108">
        <f t="shared" si="1"/>
        <v>80076.190000000061</v>
      </c>
      <c r="O11" s="130">
        <v>55226</v>
      </c>
      <c r="P11" s="130">
        <v>31139</v>
      </c>
      <c r="Q11" s="130">
        <v>0</v>
      </c>
      <c r="R11" s="130">
        <v>6335</v>
      </c>
      <c r="S11" s="130">
        <v>2026</v>
      </c>
      <c r="T11" s="110">
        <f t="shared" si="2"/>
        <v>94726</v>
      </c>
      <c r="U11" s="130">
        <v>0</v>
      </c>
      <c r="V11" s="110">
        <f t="shared" si="3"/>
        <v>94726</v>
      </c>
      <c r="W11" s="130">
        <v>932</v>
      </c>
      <c r="X11" s="130">
        <v>157</v>
      </c>
      <c r="Y11" s="130">
        <v>0</v>
      </c>
      <c r="Z11" s="130">
        <v>8</v>
      </c>
      <c r="AA11" s="130">
        <v>12</v>
      </c>
      <c r="AB11" s="113">
        <f t="shared" si="4"/>
        <v>1109</v>
      </c>
      <c r="AC11" s="197">
        <f>(H11/T11)</f>
        <v>8.6278318518674908</v>
      </c>
    </row>
    <row r="12" spans="1:29" s="22" customFormat="1" ht="15" customHeight="1" x14ac:dyDescent="0.2">
      <c r="A12" s="203" t="s">
        <v>139</v>
      </c>
      <c r="B12" s="24" t="s">
        <v>61</v>
      </c>
      <c r="C12" s="117">
        <v>5856632</v>
      </c>
      <c r="D12" s="117">
        <v>2492119</v>
      </c>
      <c r="E12" s="117">
        <v>812574</v>
      </c>
      <c r="F12" s="117">
        <v>1921057</v>
      </c>
      <c r="G12" s="117">
        <v>642341</v>
      </c>
      <c r="H12" s="105">
        <f t="shared" si="5"/>
        <v>11724723</v>
      </c>
      <c r="I12" s="117">
        <v>184056</v>
      </c>
      <c r="J12" s="105">
        <f t="shared" si="0"/>
        <v>11908779</v>
      </c>
      <c r="K12" s="117">
        <v>48936</v>
      </c>
      <c r="L12" s="105">
        <f t="shared" si="6"/>
        <v>11957715</v>
      </c>
      <c r="M12" s="117">
        <v>11443738</v>
      </c>
      <c r="N12" s="108">
        <f t="shared" si="1"/>
        <v>513977</v>
      </c>
      <c r="O12" s="130">
        <v>853921</v>
      </c>
      <c r="P12" s="130">
        <v>470359</v>
      </c>
      <c r="Q12" s="130">
        <v>195860</v>
      </c>
      <c r="R12" s="130">
        <v>729679</v>
      </c>
      <c r="S12" s="130">
        <v>73302</v>
      </c>
      <c r="T12" s="110">
        <f t="shared" si="2"/>
        <v>2323121</v>
      </c>
      <c r="U12" s="130">
        <v>61966</v>
      </c>
      <c r="V12" s="110">
        <f t="shared" si="3"/>
        <v>2385087</v>
      </c>
      <c r="W12" s="130">
        <v>13241</v>
      </c>
      <c r="X12" s="130">
        <v>1182</v>
      </c>
      <c r="Y12" s="130">
        <v>28</v>
      </c>
      <c r="Z12" s="130">
        <v>103</v>
      </c>
      <c r="AA12" s="130">
        <v>3</v>
      </c>
      <c r="AB12" s="113">
        <f t="shared" si="4"/>
        <v>14557</v>
      </c>
      <c r="AC12" s="197">
        <f>(H12/T12)</f>
        <v>5.0469704333093279</v>
      </c>
    </row>
    <row r="13" spans="1:29" s="22" customFormat="1" ht="15" customHeight="1" x14ac:dyDescent="0.2">
      <c r="A13" s="203">
        <v>861</v>
      </c>
      <c r="B13" s="24" t="s">
        <v>62</v>
      </c>
      <c r="C13" s="117">
        <v>54016</v>
      </c>
      <c r="D13" s="117">
        <v>160461</v>
      </c>
      <c r="E13" s="117">
        <v>0</v>
      </c>
      <c r="F13" s="117">
        <v>0</v>
      </c>
      <c r="G13" s="117">
        <v>0</v>
      </c>
      <c r="H13" s="105">
        <f t="shared" si="5"/>
        <v>214477</v>
      </c>
      <c r="I13" s="117">
        <v>0</v>
      </c>
      <c r="J13" s="105">
        <f t="shared" si="0"/>
        <v>214477</v>
      </c>
      <c r="K13" s="117">
        <v>15531</v>
      </c>
      <c r="L13" s="105">
        <f t="shared" si="6"/>
        <v>230008</v>
      </c>
      <c r="M13" s="117">
        <v>167998</v>
      </c>
      <c r="N13" s="108">
        <f t="shared" si="1"/>
        <v>62010</v>
      </c>
      <c r="O13" s="130">
        <v>6332</v>
      </c>
      <c r="P13" s="130">
        <v>27935</v>
      </c>
      <c r="Q13" s="130">
        <v>0</v>
      </c>
      <c r="R13" s="130">
        <v>0</v>
      </c>
      <c r="S13" s="130">
        <v>0</v>
      </c>
      <c r="T13" s="110">
        <f t="shared" si="2"/>
        <v>34267</v>
      </c>
      <c r="U13" s="130">
        <v>0</v>
      </c>
      <c r="V13" s="110">
        <f t="shared" si="3"/>
        <v>34267</v>
      </c>
      <c r="W13" s="130">
        <v>105</v>
      </c>
      <c r="X13" s="130">
        <v>21</v>
      </c>
      <c r="Y13" s="130">
        <v>0</v>
      </c>
      <c r="Z13" s="130">
        <v>0</v>
      </c>
      <c r="AA13" s="130">
        <v>0</v>
      </c>
      <c r="AB13" s="113">
        <f t="shared" si="4"/>
        <v>126</v>
      </c>
      <c r="AC13" s="197">
        <f>(H13/T13)</f>
        <v>6.2589955350628887</v>
      </c>
    </row>
    <row r="14" spans="1:29" s="22" customFormat="1" ht="15" customHeight="1" x14ac:dyDescent="0.2">
      <c r="A14" s="203" t="s">
        <v>140</v>
      </c>
      <c r="B14" s="24" t="s">
        <v>63</v>
      </c>
      <c r="C14" s="117">
        <v>477628.79</v>
      </c>
      <c r="D14" s="117">
        <v>142107.54999999999</v>
      </c>
      <c r="E14" s="117">
        <v>138812.66</v>
      </c>
      <c r="F14" s="117">
        <v>61667.94</v>
      </c>
      <c r="G14" s="117">
        <v>8149.44</v>
      </c>
      <c r="H14" s="105">
        <f t="shared" si="5"/>
        <v>828366.37999999989</v>
      </c>
      <c r="I14" s="117">
        <v>0</v>
      </c>
      <c r="J14" s="105">
        <f t="shared" si="0"/>
        <v>828366.37999999989</v>
      </c>
      <c r="K14" s="117">
        <v>3617.85</v>
      </c>
      <c r="L14" s="105">
        <f t="shared" si="6"/>
        <v>831984.22999999986</v>
      </c>
      <c r="M14" s="117">
        <v>525425.36</v>
      </c>
      <c r="N14" s="108">
        <f t="shared" si="1"/>
        <v>306558.86999999988</v>
      </c>
      <c r="O14" s="130">
        <v>37662</v>
      </c>
      <c r="P14" s="130">
        <v>12171</v>
      </c>
      <c r="Q14" s="130">
        <v>19281</v>
      </c>
      <c r="R14" s="130">
        <v>5486</v>
      </c>
      <c r="S14" s="130">
        <v>718</v>
      </c>
      <c r="T14" s="110">
        <f t="shared" si="2"/>
        <v>75318</v>
      </c>
      <c r="U14" s="130">
        <v>0</v>
      </c>
      <c r="V14" s="110">
        <f t="shared" si="3"/>
        <v>75318</v>
      </c>
      <c r="W14" s="130">
        <v>547</v>
      </c>
      <c r="X14" s="130">
        <v>90</v>
      </c>
      <c r="Y14" s="130">
        <v>1</v>
      </c>
      <c r="Z14" s="130">
        <v>13</v>
      </c>
      <c r="AA14" s="130">
        <v>4</v>
      </c>
      <c r="AB14" s="113">
        <f t="shared" si="4"/>
        <v>655</v>
      </c>
      <c r="AC14" s="197">
        <f>(H14/T14)</f>
        <v>10.998252476167714</v>
      </c>
    </row>
    <row r="15" spans="1:29" s="22" customFormat="1" ht="15" customHeight="1" x14ac:dyDescent="0.2">
      <c r="A15" s="203" t="s">
        <v>132</v>
      </c>
      <c r="B15" s="24" t="s">
        <v>64</v>
      </c>
      <c r="C15" s="117">
        <v>303704</v>
      </c>
      <c r="D15" s="117">
        <v>231313</v>
      </c>
      <c r="E15" s="117">
        <v>0</v>
      </c>
      <c r="F15" s="117">
        <v>92757</v>
      </c>
      <c r="G15" s="117">
        <v>12962</v>
      </c>
      <c r="H15" s="105">
        <f t="shared" si="5"/>
        <v>640736</v>
      </c>
      <c r="I15" s="117">
        <v>0</v>
      </c>
      <c r="J15" s="105">
        <f t="shared" si="0"/>
        <v>640736</v>
      </c>
      <c r="K15" s="117">
        <v>30113</v>
      </c>
      <c r="L15" s="105">
        <f t="shared" si="6"/>
        <v>670849</v>
      </c>
      <c r="M15" s="117">
        <v>578285</v>
      </c>
      <c r="N15" s="108">
        <f t="shared" si="1"/>
        <v>92564</v>
      </c>
      <c r="O15" s="130">
        <v>44086</v>
      </c>
      <c r="P15" s="130">
        <v>41281</v>
      </c>
      <c r="Q15" s="130">
        <v>0</v>
      </c>
      <c r="R15" s="130">
        <v>17445</v>
      </c>
      <c r="S15" s="130">
        <v>2463</v>
      </c>
      <c r="T15" s="110">
        <f t="shared" si="2"/>
        <v>105275</v>
      </c>
      <c r="U15" s="130">
        <v>0</v>
      </c>
      <c r="V15" s="110">
        <f t="shared" si="3"/>
        <v>105275</v>
      </c>
      <c r="W15" s="130">
        <v>693</v>
      </c>
      <c r="X15" s="130">
        <v>140</v>
      </c>
      <c r="Y15" s="130">
        <v>0</v>
      </c>
      <c r="Z15" s="130">
        <v>29</v>
      </c>
      <c r="AA15" s="130">
        <v>2</v>
      </c>
      <c r="AB15" s="113">
        <f t="shared" si="4"/>
        <v>864</v>
      </c>
      <c r="AC15" s="197">
        <f>(H15/T15)</f>
        <v>6.0863072904298265</v>
      </c>
    </row>
    <row r="16" spans="1:29" s="22" customFormat="1" ht="15" customHeight="1" x14ac:dyDescent="0.2">
      <c r="A16" s="203">
        <v>850</v>
      </c>
      <c r="B16" s="24" t="s">
        <v>65</v>
      </c>
      <c r="C16" s="117">
        <v>715098.39</v>
      </c>
      <c r="D16" s="117">
        <v>352263.82</v>
      </c>
      <c r="E16" s="117">
        <v>0</v>
      </c>
      <c r="F16" s="117">
        <v>255932.7</v>
      </c>
      <c r="G16" s="117">
        <v>29304.23</v>
      </c>
      <c r="H16" s="105">
        <f t="shared" si="5"/>
        <v>1352599.14</v>
      </c>
      <c r="I16" s="117">
        <v>0</v>
      </c>
      <c r="J16" s="105">
        <f t="shared" si="0"/>
        <v>1352599.14</v>
      </c>
      <c r="K16" s="117">
        <v>105697.7</v>
      </c>
      <c r="L16" s="105">
        <f t="shared" si="6"/>
        <v>1458296.8399999999</v>
      </c>
      <c r="M16" s="117">
        <v>1247420.73</v>
      </c>
      <c r="N16" s="108">
        <f t="shared" si="1"/>
        <v>210876.10999999987</v>
      </c>
      <c r="O16" s="130">
        <v>98846</v>
      </c>
      <c r="P16" s="130">
        <v>57490</v>
      </c>
      <c r="Q16" s="130">
        <v>0</v>
      </c>
      <c r="R16" s="130">
        <v>43433</v>
      </c>
      <c r="S16" s="130">
        <v>4637</v>
      </c>
      <c r="T16" s="110">
        <f t="shared" si="2"/>
        <v>204406</v>
      </c>
      <c r="U16" s="130">
        <v>0</v>
      </c>
      <c r="V16" s="110">
        <f t="shared" si="3"/>
        <v>204406</v>
      </c>
      <c r="W16" s="130">
        <v>1365</v>
      </c>
      <c r="X16" s="130">
        <v>207</v>
      </c>
      <c r="Y16" s="130">
        <v>0</v>
      </c>
      <c r="Z16" s="130">
        <v>45</v>
      </c>
      <c r="AA16" s="130">
        <v>24</v>
      </c>
      <c r="AB16" s="113">
        <f t="shared" si="4"/>
        <v>1641</v>
      </c>
      <c r="AC16" s="197">
        <f>(H16/T16)</f>
        <v>6.6172183791082446</v>
      </c>
    </row>
    <row r="17" spans="1:29" s="22" customFormat="1" ht="15" customHeight="1" x14ac:dyDescent="0.2">
      <c r="A17" s="203">
        <v>868</v>
      </c>
      <c r="B17" s="51" t="s">
        <v>66</v>
      </c>
      <c r="C17" s="117">
        <v>179524</v>
      </c>
      <c r="D17" s="117">
        <v>39216</v>
      </c>
      <c r="E17" s="117">
        <v>36228</v>
      </c>
      <c r="F17" s="117">
        <v>0</v>
      </c>
      <c r="G17" s="117">
        <v>0</v>
      </c>
      <c r="H17" s="105">
        <f t="shared" si="5"/>
        <v>254968</v>
      </c>
      <c r="I17" s="117">
        <v>0</v>
      </c>
      <c r="J17" s="105">
        <f t="shared" si="0"/>
        <v>254968</v>
      </c>
      <c r="K17" s="117">
        <v>39859</v>
      </c>
      <c r="L17" s="105">
        <f t="shared" si="6"/>
        <v>294827</v>
      </c>
      <c r="M17" s="117">
        <v>431527</v>
      </c>
      <c r="N17" s="108">
        <f t="shared" si="1"/>
        <v>-136700</v>
      </c>
      <c r="O17" s="130">
        <v>19728</v>
      </c>
      <c r="P17" s="130">
        <v>4309</v>
      </c>
      <c r="Q17" s="130">
        <v>4313</v>
      </c>
      <c r="R17" s="130">
        <v>0</v>
      </c>
      <c r="S17" s="130">
        <v>0</v>
      </c>
      <c r="T17" s="110">
        <f t="shared" si="2"/>
        <v>28350</v>
      </c>
      <c r="U17" s="130">
        <v>0</v>
      </c>
      <c r="V17" s="110">
        <f t="shared" si="3"/>
        <v>28350</v>
      </c>
      <c r="W17" s="130">
        <v>263</v>
      </c>
      <c r="X17" s="130">
        <v>35</v>
      </c>
      <c r="Y17" s="130">
        <v>1</v>
      </c>
      <c r="Z17" s="130">
        <v>0</v>
      </c>
      <c r="AA17" s="130">
        <v>0</v>
      </c>
      <c r="AB17" s="113">
        <f t="shared" si="4"/>
        <v>299</v>
      </c>
      <c r="AC17" s="197">
        <f>(H17/T17)</f>
        <v>8.9935802469135808</v>
      </c>
    </row>
    <row r="18" spans="1:29" s="22" customFormat="1" ht="15" customHeight="1" x14ac:dyDescent="0.2">
      <c r="A18" s="204" t="s">
        <v>141</v>
      </c>
      <c r="B18" s="24" t="s">
        <v>67</v>
      </c>
      <c r="C18" s="117">
        <v>260713</v>
      </c>
      <c r="D18" s="117">
        <v>58813</v>
      </c>
      <c r="E18" s="117">
        <v>0</v>
      </c>
      <c r="F18" s="117">
        <v>2280</v>
      </c>
      <c r="G18" s="117">
        <v>4375</v>
      </c>
      <c r="H18" s="105">
        <f t="shared" si="5"/>
        <v>326181</v>
      </c>
      <c r="I18" s="117">
        <v>0</v>
      </c>
      <c r="J18" s="105">
        <f t="shared" si="0"/>
        <v>326181</v>
      </c>
      <c r="K18" s="117">
        <v>56805</v>
      </c>
      <c r="L18" s="105">
        <f t="shared" si="6"/>
        <v>382986</v>
      </c>
      <c r="M18" s="117">
        <v>367263</v>
      </c>
      <c r="N18" s="108">
        <f t="shared" si="1"/>
        <v>15723</v>
      </c>
      <c r="O18" s="130">
        <v>30921</v>
      </c>
      <c r="P18" s="130">
        <v>7020</v>
      </c>
      <c r="Q18" s="130">
        <v>0</v>
      </c>
      <c r="R18" s="130">
        <v>273</v>
      </c>
      <c r="S18" s="130">
        <v>549</v>
      </c>
      <c r="T18" s="110">
        <f t="shared" si="2"/>
        <v>38763</v>
      </c>
      <c r="U18" s="130">
        <v>0</v>
      </c>
      <c r="V18" s="110">
        <f t="shared" si="3"/>
        <v>38763</v>
      </c>
      <c r="W18" s="130">
        <v>429</v>
      </c>
      <c r="X18" s="130">
        <v>53</v>
      </c>
      <c r="Y18" s="130">
        <v>0</v>
      </c>
      <c r="Z18" s="130">
        <v>3</v>
      </c>
      <c r="AA18" s="130">
        <v>6</v>
      </c>
      <c r="AB18" s="113">
        <f t="shared" si="4"/>
        <v>491</v>
      </c>
      <c r="AC18" s="197">
        <f>(H18/T18)</f>
        <v>8.4147511802492065</v>
      </c>
    </row>
    <row r="19" spans="1:29" s="22" customFormat="1" ht="15" customHeight="1" x14ac:dyDescent="0.2">
      <c r="A19" s="204">
        <v>863</v>
      </c>
      <c r="B19" s="24" t="s">
        <v>68</v>
      </c>
      <c r="C19" s="117">
        <v>138149</v>
      </c>
      <c r="D19" s="117">
        <v>25049</v>
      </c>
      <c r="E19" s="117">
        <v>496944</v>
      </c>
      <c r="F19" s="117">
        <v>0</v>
      </c>
      <c r="G19" s="117">
        <v>5455</v>
      </c>
      <c r="H19" s="105">
        <f t="shared" si="5"/>
        <v>665597</v>
      </c>
      <c r="I19" s="117">
        <v>0</v>
      </c>
      <c r="J19" s="105">
        <f t="shared" si="0"/>
        <v>665597</v>
      </c>
      <c r="K19" s="117">
        <v>1779</v>
      </c>
      <c r="L19" s="105">
        <f t="shared" si="6"/>
        <v>667376</v>
      </c>
      <c r="M19" s="117">
        <v>656245</v>
      </c>
      <c r="N19" s="108">
        <f t="shared" si="1"/>
        <v>11131</v>
      </c>
      <c r="O19" s="130">
        <v>15162</v>
      </c>
      <c r="P19" s="130">
        <v>2797</v>
      </c>
      <c r="Q19" s="130">
        <v>154508</v>
      </c>
      <c r="R19" s="130">
        <v>0</v>
      </c>
      <c r="S19" s="130">
        <v>617</v>
      </c>
      <c r="T19" s="110">
        <f t="shared" si="2"/>
        <v>173084</v>
      </c>
      <c r="U19" s="130">
        <v>0</v>
      </c>
      <c r="V19" s="110">
        <f t="shared" si="3"/>
        <v>173084</v>
      </c>
      <c r="W19" s="130">
        <v>220</v>
      </c>
      <c r="X19" s="130">
        <v>31</v>
      </c>
      <c r="Y19" s="130">
        <v>1</v>
      </c>
      <c r="Z19" s="130">
        <v>0</v>
      </c>
      <c r="AA19" s="130">
        <v>12</v>
      </c>
      <c r="AB19" s="113">
        <f t="shared" si="4"/>
        <v>264</v>
      </c>
      <c r="AC19" s="197">
        <f>(H19/T19)</f>
        <v>3.8455143167479373</v>
      </c>
    </row>
    <row r="20" spans="1:29" s="22" customFormat="1" ht="15" customHeight="1" x14ac:dyDescent="0.2">
      <c r="A20" s="204" t="s">
        <v>142</v>
      </c>
      <c r="B20" s="51" t="s">
        <v>69</v>
      </c>
      <c r="C20" s="117">
        <v>176000</v>
      </c>
      <c r="D20" s="117">
        <v>123556</v>
      </c>
      <c r="E20" s="117">
        <v>0</v>
      </c>
      <c r="F20" s="117">
        <v>38387</v>
      </c>
      <c r="G20" s="117">
        <v>5456</v>
      </c>
      <c r="H20" s="105">
        <f t="shared" si="5"/>
        <v>343399</v>
      </c>
      <c r="I20" s="117">
        <v>0</v>
      </c>
      <c r="J20" s="105">
        <f t="shared" si="0"/>
        <v>343399</v>
      </c>
      <c r="K20" s="117">
        <v>0</v>
      </c>
      <c r="L20" s="105">
        <f t="shared" si="6"/>
        <v>343399</v>
      </c>
      <c r="M20" s="117">
        <v>324002</v>
      </c>
      <c r="N20" s="108">
        <f t="shared" si="1"/>
        <v>19397</v>
      </c>
      <c r="O20" s="130">
        <v>21840</v>
      </c>
      <c r="P20" s="130">
        <v>15342</v>
      </c>
      <c r="Q20" s="130">
        <v>0</v>
      </c>
      <c r="R20" s="130">
        <v>4796</v>
      </c>
      <c r="S20" s="130">
        <v>568</v>
      </c>
      <c r="T20" s="110">
        <f t="shared" si="2"/>
        <v>42546</v>
      </c>
      <c r="U20" s="130">
        <v>0</v>
      </c>
      <c r="V20" s="110">
        <f t="shared" si="3"/>
        <v>42546</v>
      </c>
      <c r="W20" s="130">
        <v>345</v>
      </c>
      <c r="X20" s="130">
        <v>54</v>
      </c>
      <c r="Y20" s="130">
        <v>0</v>
      </c>
      <c r="Z20" s="130">
        <v>10</v>
      </c>
      <c r="AA20" s="130">
        <v>4</v>
      </c>
      <c r="AB20" s="113">
        <f t="shared" si="4"/>
        <v>413</v>
      </c>
      <c r="AC20" s="197">
        <f>(H20/T20)</f>
        <v>8.0712405396512015</v>
      </c>
    </row>
    <row r="21" spans="1:29" s="22" customFormat="1" ht="15" customHeight="1" x14ac:dyDescent="0.2">
      <c r="A21" s="204">
        <v>851</v>
      </c>
      <c r="B21" s="24" t="s">
        <v>168</v>
      </c>
      <c r="C21" s="117">
        <v>383324</v>
      </c>
      <c r="D21" s="117">
        <v>314646</v>
      </c>
      <c r="E21" s="117">
        <v>132605</v>
      </c>
      <c r="F21" s="117">
        <v>145427</v>
      </c>
      <c r="G21" s="117">
        <v>13614</v>
      </c>
      <c r="H21" s="105">
        <f t="shared" si="5"/>
        <v>989616</v>
      </c>
      <c r="I21" s="117">
        <v>0</v>
      </c>
      <c r="J21" s="105">
        <f t="shared" si="0"/>
        <v>989616</v>
      </c>
      <c r="K21" s="117">
        <v>0</v>
      </c>
      <c r="L21" s="105">
        <f t="shared" si="6"/>
        <v>989616</v>
      </c>
      <c r="M21" s="117">
        <v>802814</v>
      </c>
      <c r="N21" s="108">
        <f t="shared" si="1"/>
        <v>186802</v>
      </c>
      <c r="O21" s="130">
        <v>46435</v>
      </c>
      <c r="P21" s="130">
        <v>37754</v>
      </c>
      <c r="Q21" s="130">
        <v>16035</v>
      </c>
      <c r="R21" s="130">
        <v>17609</v>
      </c>
      <c r="S21" s="130">
        <v>1648</v>
      </c>
      <c r="T21" s="110">
        <f t="shared" si="2"/>
        <v>119481</v>
      </c>
      <c r="U21" s="130">
        <v>0</v>
      </c>
      <c r="V21" s="110">
        <f t="shared" si="3"/>
        <v>119481</v>
      </c>
      <c r="W21" s="130">
        <v>661</v>
      </c>
      <c r="X21" s="130">
        <v>126</v>
      </c>
      <c r="Y21" s="130">
        <v>1</v>
      </c>
      <c r="Z21" s="130">
        <v>22</v>
      </c>
      <c r="AA21" s="130">
        <v>11</v>
      </c>
      <c r="AB21" s="113">
        <f t="shared" si="4"/>
        <v>821</v>
      </c>
      <c r="AC21" s="197">
        <f>(H21/T21)</f>
        <v>8.2826223416275386</v>
      </c>
    </row>
    <row r="22" spans="1:29" s="22" customFormat="1" ht="15" customHeight="1" x14ac:dyDescent="0.2">
      <c r="A22" s="204" t="s">
        <v>143</v>
      </c>
      <c r="B22" s="24" t="s">
        <v>70</v>
      </c>
      <c r="C22" s="117">
        <v>944901</v>
      </c>
      <c r="D22" s="117">
        <v>584574</v>
      </c>
      <c r="E22" s="117">
        <v>1012464</v>
      </c>
      <c r="F22" s="117">
        <v>45955</v>
      </c>
      <c r="G22" s="117">
        <v>36175</v>
      </c>
      <c r="H22" s="105">
        <f t="shared" si="5"/>
        <v>2624069</v>
      </c>
      <c r="I22" s="117">
        <v>0</v>
      </c>
      <c r="J22" s="105">
        <f t="shared" si="0"/>
        <v>2624069</v>
      </c>
      <c r="K22" s="117">
        <v>3746</v>
      </c>
      <c r="L22" s="105">
        <f t="shared" si="6"/>
        <v>2627815</v>
      </c>
      <c r="M22" s="117">
        <v>2491262</v>
      </c>
      <c r="N22" s="108">
        <f t="shared" si="1"/>
        <v>136553</v>
      </c>
      <c r="O22" s="130">
        <v>126171</v>
      </c>
      <c r="P22" s="130">
        <v>97774</v>
      </c>
      <c r="Q22" s="130">
        <v>237139</v>
      </c>
      <c r="R22" s="130">
        <v>5561</v>
      </c>
      <c r="S22" s="130">
        <v>4053</v>
      </c>
      <c r="T22" s="121">
        <f t="shared" si="2"/>
        <v>470698</v>
      </c>
      <c r="U22" s="130">
        <v>0</v>
      </c>
      <c r="V22" s="121">
        <f t="shared" si="3"/>
        <v>470698</v>
      </c>
      <c r="W22" s="130">
        <v>1908</v>
      </c>
      <c r="X22" s="130">
        <v>302</v>
      </c>
      <c r="Y22" s="130">
        <v>5</v>
      </c>
      <c r="Z22" s="130">
        <v>11</v>
      </c>
      <c r="AA22" s="130">
        <v>18</v>
      </c>
      <c r="AB22" s="122">
        <f t="shared" si="4"/>
        <v>2244</v>
      </c>
      <c r="AC22" s="197">
        <f>(H22/T22)</f>
        <v>5.5748462921023672</v>
      </c>
    </row>
    <row r="23" spans="1:29" s="22" customFormat="1" ht="15" customHeight="1" x14ac:dyDescent="0.2">
      <c r="A23" s="204" t="s">
        <v>134</v>
      </c>
      <c r="B23" s="24" t="s">
        <v>71</v>
      </c>
      <c r="C23" s="117">
        <v>398986</v>
      </c>
      <c r="D23" s="117">
        <v>115528</v>
      </c>
      <c r="E23" s="117">
        <v>151546</v>
      </c>
      <c r="F23" s="117">
        <v>0</v>
      </c>
      <c r="G23" s="117">
        <v>7824</v>
      </c>
      <c r="H23" s="105">
        <f t="shared" si="5"/>
        <v>673884</v>
      </c>
      <c r="I23" s="117">
        <v>0</v>
      </c>
      <c r="J23" s="105">
        <f t="shared" si="0"/>
        <v>673884</v>
      </c>
      <c r="K23" s="117">
        <v>0</v>
      </c>
      <c r="L23" s="105">
        <f t="shared" si="6"/>
        <v>673884</v>
      </c>
      <c r="M23" s="117">
        <v>689701</v>
      </c>
      <c r="N23" s="108">
        <f t="shared" si="1"/>
        <v>-15817</v>
      </c>
      <c r="O23" s="130">
        <v>42043</v>
      </c>
      <c r="P23" s="130">
        <v>12396</v>
      </c>
      <c r="Q23" s="130">
        <v>20711</v>
      </c>
      <c r="R23" s="130">
        <v>0</v>
      </c>
      <c r="S23" s="130">
        <v>957</v>
      </c>
      <c r="T23" s="110">
        <f t="shared" si="2"/>
        <v>76107</v>
      </c>
      <c r="U23" s="130">
        <v>0</v>
      </c>
      <c r="V23" s="110">
        <f t="shared" si="3"/>
        <v>76107</v>
      </c>
      <c r="W23" s="130">
        <v>637</v>
      </c>
      <c r="X23" s="130">
        <v>75</v>
      </c>
      <c r="Y23" s="130">
        <v>8</v>
      </c>
      <c r="Z23" s="130">
        <v>0</v>
      </c>
      <c r="AA23" s="130">
        <v>5</v>
      </c>
      <c r="AB23" s="113">
        <f t="shared" si="4"/>
        <v>725</v>
      </c>
      <c r="AC23" s="197">
        <f>(H23/T23)</f>
        <v>8.8544286333714375</v>
      </c>
    </row>
    <row r="24" spans="1:29" s="22" customFormat="1" ht="15" customHeight="1" x14ac:dyDescent="0.2">
      <c r="A24" s="204" t="s">
        <v>144</v>
      </c>
      <c r="B24" s="24" t="s">
        <v>72</v>
      </c>
      <c r="C24" s="117">
        <v>562816</v>
      </c>
      <c r="D24" s="117">
        <v>146325</v>
      </c>
      <c r="E24" s="117">
        <v>110515</v>
      </c>
      <c r="F24" s="117">
        <v>48421</v>
      </c>
      <c r="G24" s="117">
        <v>53589</v>
      </c>
      <c r="H24" s="105">
        <f t="shared" si="5"/>
        <v>921666</v>
      </c>
      <c r="I24" s="117">
        <v>0</v>
      </c>
      <c r="J24" s="105">
        <f t="shared" si="0"/>
        <v>921666</v>
      </c>
      <c r="K24" s="117">
        <v>18434</v>
      </c>
      <c r="L24" s="105">
        <f t="shared" si="6"/>
        <v>940100</v>
      </c>
      <c r="M24" s="117">
        <v>952540</v>
      </c>
      <c r="N24" s="108">
        <f t="shared" si="1"/>
        <v>-12440</v>
      </c>
      <c r="O24" s="130">
        <v>59655</v>
      </c>
      <c r="P24" s="130">
        <v>16653</v>
      </c>
      <c r="Q24" s="130">
        <v>13840</v>
      </c>
      <c r="R24" s="130">
        <v>5847</v>
      </c>
      <c r="S24" s="130">
        <v>6484</v>
      </c>
      <c r="T24" s="110">
        <f>SUM(O24:S24)</f>
        <v>102479</v>
      </c>
      <c r="U24" s="130">
        <v>0</v>
      </c>
      <c r="V24" s="110">
        <f t="shared" si="3"/>
        <v>102479</v>
      </c>
      <c r="W24" s="130">
        <v>876</v>
      </c>
      <c r="X24" s="130">
        <v>116</v>
      </c>
      <c r="Y24" s="130">
        <v>7</v>
      </c>
      <c r="Z24" s="130">
        <v>7</v>
      </c>
      <c r="AA24" s="130">
        <v>15</v>
      </c>
      <c r="AB24" s="113">
        <f t="shared" si="4"/>
        <v>1021</v>
      </c>
      <c r="AC24" s="197">
        <f>(H24/T24)</f>
        <v>8.9937060275763816</v>
      </c>
    </row>
    <row r="25" spans="1:29" s="22" customFormat="1" ht="15" customHeight="1" x14ac:dyDescent="0.2">
      <c r="A25" s="204" t="s">
        <v>145</v>
      </c>
      <c r="B25" s="24" t="s">
        <v>73</v>
      </c>
      <c r="C25" s="117">
        <v>287593</v>
      </c>
      <c r="D25" s="117">
        <v>304414</v>
      </c>
      <c r="E25" s="117">
        <v>0</v>
      </c>
      <c r="F25" s="117">
        <v>6003</v>
      </c>
      <c r="G25" s="117">
        <v>0</v>
      </c>
      <c r="H25" s="105">
        <f t="shared" si="5"/>
        <v>598010</v>
      </c>
      <c r="I25" s="117">
        <v>0</v>
      </c>
      <c r="J25" s="105">
        <f t="shared" si="0"/>
        <v>598010</v>
      </c>
      <c r="K25" s="117">
        <v>8439</v>
      </c>
      <c r="L25" s="105">
        <f t="shared" si="6"/>
        <v>606449</v>
      </c>
      <c r="M25" s="117">
        <v>577321</v>
      </c>
      <c r="N25" s="108">
        <f t="shared" si="1"/>
        <v>29128</v>
      </c>
      <c r="O25" s="130">
        <v>39498</v>
      </c>
      <c r="P25" s="130">
        <v>57787</v>
      </c>
      <c r="Q25" s="130">
        <v>0</v>
      </c>
      <c r="R25" s="130">
        <v>948</v>
      </c>
      <c r="S25" s="130">
        <v>0</v>
      </c>
      <c r="T25" s="110">
        <f t="shared" si="2"/>
        <v>98233</v>
      </c>
      <c r="U25" s="130">
        <v>0</v>
      </c>
      <c r="V25" s="110">
        <f t="shared" si="3"/>
        <v>98233</v>
      </c>
      <c r="W25" s="130">
        <v>589</v>
      </c>
      <c r="X25" s="130">
        <v>70</v>
      </c>
      <c r="Y25" s="130">
        <v>0</v>
      </c>
      <c r="Z25" s="130">
        <v>6</v>
      </c>
      <c r="AA25" s="130">
        <v>0</v>
      </c>
      <c r="AB25" s="113">
        <f t="shared" si="4"/>
        <v>665</v>
      </c>
      <c r="AC25" s="197">
        <f>(H25/T25)</f>
        <v>6.0876691132307883</v>
      </c>
    </row>
    <row r="26" spans="1:29" s="22" customFormat="1" ht="15" customHeight="1" x14ac:dyDescent="0.2">
      <c r="A26" s="204" t="s">
        <v>146</v>
      </c>
      <c r="B26" s="24" t="s">
        <v>74</v>
      </c>
      <c r="C26" s="117">
        <v>384854</v>
      </c>
      <c r="D26" s="117">
        <v>112555</v>
      </c>
      <c r="E26" s="117">
        <v>0</v>
      </c>
      <c r="F26" s="117">
        <v>27491</v>
      </c>
      <c r="G26" s="117">
        <v>11273</v>
      </c>
      <c r="H26" s="105">
        <f t="shared" si="5"/>
        <v>536173</v>
      </c>
      <c r="I26" s="117">
        <v>0</v>
      </c>
      <c r="J26" s="105">
        <f t="shared" si="0"/>
        <v>536173</v>
      </c>
      <c r="K26" s="117">
        <v>36542</v>
      </c>
      <c r="L26" s="105">
        <f t="shared" si="6"/>
        <v>572715</v>
      </c>
      <c r="M26" s="117">
        <v>552387</v>
      </c>
      <c r="N26" s="108">
        <f t="shared" si="1"/>
        <v>20328</v>
      </c>
      <c r="O26" s="130">
        <v>43660</v>
      </c>
      <c r="P26" s="130">
        <v>15073</v>
      </c>
      <c r="Q26" s="130">
        <v>0</v>
      </c>
      <c r="R26" s="130">
        <v>3877</v>
      </c>
      <c r="S26" s="130">
        <v>1603</v>
      </c>
      <c r="T26" s="110">
        <f t="shared" si="2"/>
        <v>64213</v>
      </c>
      <c r="U26" s="130">
        <v>0</v>
      </c>
      <c r="V26" s="110">
        <f t="shared" si="3"/>
        <v>64213</v>
      </c>
      <c r="W26" s="130">
        <v>635</v>
      </c>
      <c r="X26" s="130">
        <v>96</v>
      </c>
      <c r="Y26" s="130">
        <v>0</v>
      </c>
      <c r="Z26" s="130">
        <v>14</v>
      </c>
      <c r="AA26" s="130">
        <v>5</v>
      </c>
      <c r="AB26" s="113">
        <f t="shared" si="4"/>
        <v>750</v>
      </c>
      <c r="AC26" s="197">
        <f>(H26/T26)</f>
        <v>8.3499135689034922</v>
      </c>
    </row>
    <row r="27" spans="1:29" s="22" customFormat="1" ht="15" customHeight="1" x14ac:dyDescent="0.2">
      <c r="A27" s="204" t="s">
        <v>147</v>
      </c>
      <c r="B27" s="24" t="s">
        <v>75</v>
      </c>
      <c r="C27" s="117">
        <v>222049</v>
      </c>
      <c r="D27" s="117">
        <v>682112</v>
      </c>
      <c r="E27" s="117">
        <v>0</v>
      </c>
      <c r="F27" s="117">
        <v>0</v>
      </c>
      <c r="G27" s="117">
        <v>0</v>
      </c>
      <c r="H27" s="105">
        <f t="shared" si="5"/>
        <v>904161</v>
      </c>
      <c r="I27" s="117">
        <v>298050</v>
      </c>
      <c r="J27" s="105">
        <f t="shared" si="0"/>
        <v>1202211</v>
      </c>
      <c r="K27" s="117">
        <v>118238</v>
      </c>
      <c r="L27" s="105">
        <f t="shared" si="6"/>
        <v>1320449</v>
      </c>
      <c r="M27" s="117">
        <v>1197643</v>
      </c>
      <c r="N27" s="108">
        <f t="shared" si="1"/>
        <v>122806</v>
      </c>
      <c r="O27" s="130">
        <v>36956</v>
      </c>
      <c r="P27" s="130">
        <v>175416</v>
      </c>
      <c r="Q27" s="130">
        <v>0</v>
      </c>
      <c r="R27" s="130">
        <v>0</v>
      </c>
      <c r="S27" s="130">
        <v>0</v>
      </c>
      <c r="T27" s="110">
        <f t="shared" si="2"/>
        <v>212372</v>
      </c>
      <c r="U27" s="130">
        <v>41344</v>
      </c>
      <c r="V27" s="110">
        <f t="shared" si="3"/>
        <v>253716</v>
      </c>
      <c r="W27" s="130">
        <v>474</v>
      </c>
      <c r="X27" s="130">
        <v>85</v>
      </c>
      <c r="Y27" s="130">
        <v>0</v>
      </c>
      <c r="Z27" s="130">
        <v>0</v>
      </c>
      <c r="AA27" s="130">
        <v>0</v>
      </c>
      <c r="AB27" s="113">
        <f t="shared" si="4"/>
        <v>559</v>
      </c>
      <c r="AC27" s="197">
        <f>(H27/T27)</f>
        <v>4.2574397754882938</v>
      </c>
    </row>
    <row r="28" spans="1:29" s="22" customFormat="1" ht="15" customHeight="1" x14ac:dyDescent="0.2">
      <c r="A28" s="204">
        <v>860</v>
      </c>
      <c r="B28" s="24" t="s">
        <v>76</v>
      </c>
      <c r="C28" s="117">
        <v>54681.05</v>
      </c>
      <c r="D28" s="117">
        <v>12131.02</v>
      </c>
      <c r="E28" s="117">
        <v>0</v>
      </c>
      <c r="F28" s="117">
        <v>0</v>
      </c>
      <c r="G28" s="117">
        <v>0</v>
      </c>
      <c r="H28" s="105">
        <f t="shared" si="5"/>
        <v>66812.070000000007</v>
      </c>
      <c r="I28" s="117">
        <v>0</v>
      </c>
      <c r="J28" s="105">
        <f t="shared" si="0"/>
        <v>66812.070000000007</v>
      </c>
      <c r="K28" s="117">
        <v>0</v>
      </c>
      <c r="L28" s="105">
        <f t="shared" si="6"/>
        <v>66812.070000000007</v>
      </c>
      <c r="M28" s="117">
        <v>57384.05</v>
      </c>
      <c r="N28" s="108">
        <f t="shared" si="1"/>
        <v>9428.0200000000041</v>
      </c>
      <c r="O28" s="130">
        <v>5913</v>
      </c>
      <c r="P28" s="130">
        <v>1450</v>
      </c>
      <c r="Q28" s="130">
        <v>0</v>
      </c>
      <c r="R28" s="130">
        <v>0</v>
      </c>
      <c r="S28" s="130">
        <v>0</v>
      </c>
      <c r="T28" s="110">
        <f t="shared" si="2"/>
        <v>7363</v>
      </c>
      <c r="U28" s="130">
        <v>0</v>
      </c>
      <c r="V28" s="110">
        <f t="shared" si="3"/>
        <v>7363</v>
      </c>
      <c r="W28" s="130">
        <v>87</v>
      </c>
      <c r="X28" s="130">
        <v>16</v>
      </c>
      <c r="Y28" s="130">
        <v>0</v>
      </c>
      <c r="Z28" s="130">
        <v>0</v>
      </c>
      <c r="AA28" s="130">
        <v>0</v>
      </c>
      <c r="AB28" s="113">
        <f t="shared" si="4"/>
        <v>103</v>
      </c>
      <c r="AC28" s="197">
        <f>(H28/T28)</f>
        <v>9.0740282493548836</v>
      </c>
    </row>
    <row r="29" spans="1:29" s="22" customFormat="1" ht="15" customHeight="1" x14ac:dyDescent="0.2">
      <c r="A29" s="204">
        <v>865</v>
      </c>
      <c r="B29" s="51" t="s">
        <v>77</v>
      </c>
      <c r="C29" s="117">
        <v>117928</v>
      </c>
      <c r="D29" s="117">
        <v>19188</v>
      </c>
      <c r="E29" s="117">
        <v>0</v>
      </c>
      <c r="F29" s="117">
        <v>0</v>
      </c>
      <c r="G29" s="117">
        <v>0</v>
      </c>
      <c r="H29" s="105">
        <f t="shared" si="5"/>
        <v>137116</v>
      </c>
      <c r="I29" s="117">
        <v>0</v>
      </c>
      <c r="J29" s="105">
        <f t="shared" si="0"/>
        <v>137116</v>
      </c>
      <c r="K29" s="117">
        <v>10746</v>
      </c>
      <c r="L29" s="105">
        <f t="shared" si="6"/>
        <v>147862</v>
      </c>
      <c r="M29" s="117">
        <v>126370</v>
      </c>
      <c r="N29" s="108">
        <f t="shared" si="1"/>
        <v>21492</v>
      </c>
      <c r="O29" s="130">
        <v>10809</v>
      </c>
      <c r="P29" s="130">
        <v>1312</v>
      </c>
      <c r="Q29" s="130">
        <v>0</v>
      </c>
      <c r="R29" s="130">
        <v>0</v>
      </c>
      <c r="S29" s="130">
        <v>0</v>
      </c>
      <c r="T29" s="110">
        <f t="shared" si="2"/>
        <v>12121</v>
      </c>
      <c r="U29" s="130">
        <v>0</v>
      </c>
      <c r="V29" s="110">
        <f t="shared" si="3"/>
        <v>12121</v>
      </c>
      <c r="W29" s="130">
        <v>173</v>
      </c>
      <c r="X29" s="130">
        <v>21</v>
      </c>
      <c r="Y29" s="130">
        <v>0</v>
      </c>
      <c r="Z29" s="130">
        <v>0</v>
      </c>
      <c r="AA29" s="130">
        <v>0</v>
      </c>
      <c r="AB29" s="113">
        <f t="shared" si="4"/>
        <v>194</v>
      </c>
      <c r="AC29" s="197">
        <f>(H29/T29)</f>
        <v>11.312267964689383</v>
      </c>
    </row>
    <row r="30" spans="1:29" s="22" customFormat="1" ht="15" customHeight="1" x14ac:dyDescent="0.2">
      <c r="A30" s="204" t="s">
        <v>148</v>
      </c>
      <c r="B30" s="24" t="s">
        <v>78</v>
      </c>
      <c r="C30" s="117">
        <v>235286</v>
      </c>
      <c r="D30" s="117">
        <v>33337</v>
      </c>
      <c r="E30" s="117">
        <v>5097</v>
      </c>
      <c r="F30" s="117">
        <v>8388</v>
      </c>
      <c r="G30" s="117">
        <v>1760</v>
      </c>
      <c r="H30" s="105">
        <f t="shared" si="5"/>
        <v>283868</v>
      </c>
      <c r="I30" s="117">
        <v>0</v>
      </c>
      <c r="J30" s="105">
        <f t="shared" si="0"/>
        <v>283868</v>
      </c>
      <c r="K30" s="117">
        <v>4651</v>
      </c>
      <c r="L30" s="105">
        <f t="shared" si="6"/>
        <v>288519</v>
      </c>
      <c r="M30" s="117">
        <v>352776</v>
      </c>
      <c r="N30" s="108">
        <f t="shared" si="1"/>
        <v>-64257</v>
      </c>
      <c r="O30" s="130">
        <v>20079</v>
      </c>
      <c r="P30" s="130">
        <v>3091</v>
      </c>
      <c r="Q30" s="130">
        <v>470</v>
      </c>
      <c r="R30" s="130">
        <v>820</v>
      </c>
      <c r="S30" s="130">
        <v>202</v>
      </c>
      <c r="T30" s="110">
        <f>SUM(O30:S30)</f>
        <v>24662</v>
      </c>
      <c r="U30" s="130">
        <v>0</v>
      </c>
      <c r="V30" s="110">
        <f t="shared" si="3"/>
        <v>24662</v>
      </c>
      <c r="W30" s="130">
        <v>315</v>
      </c>
      <c r="X30" s="130">
        <v>37</v>
      </c>
      <c r="Y30" s="130">
        <v>1</v>
      </c>
      <c r="Z30" s="130">
        <v>8</v>
      </c>
      <c r="AA30" s="130">
        <v>1</v>
      </c>
      <c r="AB30" s="113">
        <f t="shared" si="4"/>
        <v>362</v>
      </c>
      <c r="AC30" s="197">
        <f>(H30/T30)</f>
        <v>11.510339794015083</v>
      </c>
    </row>
    <row r="31" spans="1:29" s="22" customFormat="1" ht="15" customHeight="1" x14ac:dyDescent="0.2">
      <c r="A31" s="204" t="s">
        <v>162</v>
      </c>
      <c r="B31" s="24" t="s">
        <v>79</v>
      </c>
      <c r="C31" s="117">
        <v>543766</v>
      </c>
      <c r="D31" s="117">
        <v>538642</v>
      </c>
      <c r="E31" s="117">
        <v>673494</v>
      </c>
      <c r="F31" s="117">
        <v>0</v>
      </c>
      <c r="G31" s="117">
        <v>22814</v>
      </c>
      <c r="H31" s="105">
        <f t="shared" si="5"/>
        <v>1778716</v>
      </c>
      <c r="I31" s="117">
        <v>0</v>
      </c>
      <c r="J31" s="105">
        <f t="shared" si="0"/>
        <v>1778716</v>
      </c>
      <c r="K31" s="117">
        <v>50903</v>
      </c>
      <c r="L31" s="105">
        <f t="shared" si="6"/>
        <v>1829619</v>
      </c>
      <c r="M31" s="117">
        <v>1648164</v>
      </c>
      <c r="N31" s="108">
        <f t="shared" si="1"/>
        <v>181455</v>
      </c>
      <c r="O31" s="130">
        <v>48155</v>
      </c>
      <c r="P31" s="130">
        <v>58315</v>
      </c>
      <c r="Q31" s="130">
        <v>80738</v>
      </c>
      <c r="R31" s="130">
        <v>0</v>
      </c>
      <c r="S31" s="130">
        <v>2181</v>
      </c>
      <c r="T31" s="110">
        <f t="shared" si="2"/>
        <v>189389</v>
      </c>
      <c r="U31" s="130">
        <v>0</v>
      </c>
      <c r="V31" s="110">
        <f t="shared" si="3"/>
        <v>189389</v>
      </c>
      <c r="W31" s="130">
        <v>775</v>
      </c>
      <c r="X31" s="130">
        <v>172</v>
      </c>
      <c r="Y31" s="130">
        <v>5</v>
      </c>
      <c r="Z31" s="130">
        <v>0</v>
      </c>
      <c r="AA31" s="130">
        <v>11</v>
      </c>
      <c r="AB31" s="113">
        <f t="shared" si="4"/>
        <v>963</v>
      </c>
      <c r="AC31" s="197">
        <f>(H31/T31)</f>
        <v>9.3918654198501503</v>
      </c>
    </row>
    <row r="32" spans="1:29" s="22" customFormat="1" ht="15" customHeight="1" x14ac:dyDescent="0.2">
      <c r="A32" s="204" t="s">
        <v>149</v>
      </c>
      <c r="B32" s="24" t="s">
        <v>117</v>
      </c>
      <c r="C32" s="117">
        <v>283515</v>
      </c>
      <c r="D32" s="117">
        <v>119161</v>
      </c>
      <c r="E32" s="117">
        <v>41738</v>
      </c>
      <c r="F32" s="117">
        <v>0</v>
      </c>
      <c r="G32" s="117">
        <v>6507</v>
      </c>
      <c r="H32" s="105">
        <f t="shared" si="5"/>
        <v>450921</v>
      </c>
      <c r="I32" s="117">
        <v>0</v>
      </c>
      <c r="J32" s="105">
        <f t="shared" si="0"/>
        <v>450921</v>
      </c>
      <c r="K32" s="117">
        <v>0</v>
      </c>
      <c r="L32" s="105">
        <f t="shared" si="6"/>
        <v>450921</v>
      </c>
      <c r="M32" s="117">
        <v>420924</v>
      </c>
      <c r="N32" s="108">
        <f t="shared" si="1"/>
        <v>29997</v>
      </c>
      <c r="O32" s="130">
        <v>26670</v>
      </c>
      <c r="P32" s="130">
        <v>12605</v>
      </c>
      <c r="Q32" s="130">
        <v>4581</v>
      </c>
      <c r="R32" s="130">
        <v>0</v>
      </c>
      <c r="S32" s="130">
        <v>777</v>
      </c>
      <c r="T32" s="110">
        <f t="shared" si="2"/>
        <v>44633</v>
      </c>
      <c r="U32" s="130">
        <v>0</v>
      </c>
      <c r="V32" s="110">
        <f t="shared" si="3"/>
        <v>44633</v>
      </c>
      <c r="W32" s="130">
        <v>430</v>
      </c>
      <c r="X32" s="130">
        <v>74</v>
      </c>
      <c r="Y32" s="130">
        <v>6</v>
      </c>
      <c r="Z32" s="130">
        <v>0</v>
      </c>
      <c r="AA32" s="130">
        <v>3</v>
      </c>
      <c r="AB32" s="113">
        <f t="shared" si="4"/>
        <v>513</v>
      </c>
      <c r="AC32" s="197">
        <f>(H32/T32)</f>
        <v>10.102861111733471</v>
      </c>
    </row>
    <row r="33" spans="1:29" s="22" customFormat="1" ht="15" customHeight="1" x14ac:dyDescent="0.2">
      <c r="A33" s="204" t="s">
        <v>150</v>
      </c>
      <c r="B33" s="25" t="s">
        <v>80</v>
      </c>
      <c r="C33" s="117">
        <v>311795</v>
      </c>
      <c r="D33" s="117">
        <v>184436</v>
      </c>
      <c r="E33" s="117">
        <v>91602</v>
      </c>
      <c r="F33" s="117">
        <v>0</v>
      </c>
      <c r="G33" s="117">
        <v>20146</v>
      </c>
      <c r="H33" s="105">
        <f t="shared" si="5"/>
        <v>607979</v>
      </c>
      <c r="I33" s="117">
        <v>0</v>
      </c>
      <c r="J33" s="105">
        <f t="shared" si="0"/>
        <v>607979</v>
      </c>
      <c r="K33" s="117">
        <v>18745</v>
      </c>
      <c r="L33" s="105">
        <f t="shared" si="6"/>
        <v>626724</v>
      </c>
      <c r="M33" s="117">
        <v>633602</v>
      </c>
      <c r="N33" s="108">
        <f t="shared" si="1"/>
        <v>-6878</v>
      </c>
      <c r="O33" s="130">
        <v>46813</v>
      </c>
      <c r="P33" s="130">
        <v>31088</v>
      </c>
      <c r="Q33" s="130">
        <v>15711</v>
      </c>
      <c r="R33" s="130">
        <v>0</v>
      </c>
      <c r="S33" s="130">
        <v>4373</v>
      </c>
      <c r="T33" s="110">
        <f t="shared" si="2"/>
        <v>97985</v>
      </c>
      <c r="U33" s="130">
        <v>0</v>
      </c>
      <c r="V33" s="110">
        <f t="shared" si="3"/>
        <v>97985</v>
      </c>
      <c r="W33" s="130">
        <v>644</v>
      </c>
      <c r="X33" s="130">
        <v>137</v>
      </c>
      <c r="Y33" s="130">
        <v>9</v>
      </c>
      <c r="Z33" s="130">
        <v>0</v>
      </c>
      <c r="AA33" s="130">
        <v>2</v>
      </c>
      <c r="AB33" s="113">
        <f t="shared" si="4"/>
        <v>792</v>
      </c>
      <c r="AC33" s="197">
        <f>(H33/T33)</f>
        <v>6.2048170638363018</v>
      </c>
    </row>
    <row r="34" spans="1:29" s="22" customFormat="1" ht="15" customHeight="1" x14ac:dyDescent="0.2">
      <c r="A34" s="204">
        <v>852</v>
      </c>
      <c r="B34" s="24" t="s">
        <v>81</v>
      </c>
      <c r="C34" s="117">
        <v>243172</v>
      </c>
      <c r="D34" s="117">
        <v>88158</v>
      </c>
      <c r="E34" s="117">
        <v>0</v>
      </c>
      <c r="F34" s="117">
        <v>0</v>
      </c>
      <c r="G34" s="117">
        <v>0</v>
      </c>
      <c r="H34" s="105">
        <f t="shared" si="5"/>
        <v>331330</v>
      </c>
      <c r="I34" s="117">
        <v>0</v>
      </c>
      <c r="J34" s="105">
        <f t="shared" si="0"/>
        <v>331330</v>
      </c>
      <c r="K34" s="117">
        <v>0</v>
      </c>
      <c r="L34" s="105">
        <f t="shared" si="6"/>
        <v>331330</v>
      </c>
      <c r="M34" s="117">
        <v>400988.89</v>
      </c>
      <c r="N34" s="108">
        <f t="shared" si="1"/>
        <v>-69658.890000000014</v>
      </c>
      <c r="O34" s="130">
        <v>21476</v>
      </c>
      <c r="P34" s="130">
        <v>9259</v>
      </c>
      <c r="Q34" s="130">
        <v>0</v>
      </c>
      <c r="R34" s="130">
        <v>0</v>
      </c>
      <c r="S34" s="130">
        <v>0</v>
      </c>
      <c r="T34" s="110">
        <f t="shared" si="2"/>
        <v>30735</v>
      </c>
      <c r="U34" s="130">
        <v>0</v>
      </c>
      <c r="V34" s="110">
        <f t="shared" si="3"/>
        <v>30735</v>
      </c>
      <c r="W34" s="130">
        <v>305</v>
      </c>
      <c r="X34" s="130">
        <v>43</v>
      </c>
      <c r="Y34" s="130">
        <v>0</v>
      </c>
      <c r="Z34" s="130">
        <v>0</v>
      </c>
      <c r="AA34" s="130">
        <v>0</v>
      </c>
      <c r="AB34" s="113">
        <f t="shared" si="4"/>
        <v>348</v>
      </c>
      <c r="AC34" s="197">
        <f>(H34/T34)</f>
        <v>10.780217992516675</v>
      </c>
    </row>
    <row r="35" spans="1:29" s="22" customFormat="1" ht="15" customHeight="1" x14ac:dyDescent="0.2">
      <c r="A35" s="204">
        <v>866</v>
      </c>
      <c r="B35" s="24" t="s">
        <v>82</v>
      </c>
      <c r="C35" s="117">
        <v>124152</v>
      </c>
      <c r="D35" s="117">
        <v>48668</v>
      </c>
      <c r="E35" s="117">
        <v>0</v>
      </c>
      <c r="F35" s="117">
        <v>0</v>
      </c>
      <c r="G35" s="117">
        <v>4081</v>
      </c>
      <c r="H35" s="105">
        <f t="shared" si="5"/>
        <v>176901</v>
      </c>
      <c r="I35" s="117">
        <v>0</v>
      </c>
      <c r="J35" s="105">
        <f t="shared" si="0"/>
        <v>176901</v>
      </c>
      <c r="K35" s="117">
        <v>471</v>
      </c>
      <c r="L35" s="105">
        <f t="shared" si="6"/>
        <v>177372</v>
      </c>
      <c r="M35" s="117">
        <v>171639</v>
      </c>
      <c r="N35" s="108">
        <f t="shared" si="1"/>
        <v>5733</v>
      </c>
      <c r="O35" s="130">
        <v>13792</v>
      </c>
      <c r="P35" s="130">
        <v>5183</v>
      </c>
      <c r="Q35" s="130">
        <v>0</v>
      </c>
      <c r="R35" s="130">
        <v>0</v>
      </c>
      <c r="S35" s="130">
        <v>4222</v>
      </c>
      <c r="T35" s="110">
        <f t="shared" si="2"/>
        <v>23197</v>
      </c>
      <c r="U35" s="130">
        <v>0</v>
      </c>
      <c r="V35" s="110">
        <f t="shared" si="3"/>
        <v>23197</v>
      </c>
      <c r="W35" s="130">
        <v>195</v>
      </c>
      <c r="X35" s="130">
        <v>31</v>
      </c>
      <c r="Y35" s="130">
        <v>0</v>
      </c>
      <c r="Z35" s="130">
        <v>0</v>
      </c>
      <c r="AA35" s="130">
        <v>5</v>
      </c>
      <c r="AB35" s="113">
        <f t="shared" si="4"/>
        <v>231</v>
      </c>
      <c r="AC35" s="197">
        <f>(H35/T35)</f>
        <v>7.6260292279174031</v>
      </c>
    </row>
    <row r="36" spans="1:29" s="22" customFormat="1" ht="15" customHeight="1" x14ac:dyDescent="0.2">
      <c r="A36" s="204" t="s">
        <v>151</v>
      </c>
      <c r="B36" s="24" t="s">
        <v>112</v>
      </c>
      <c r="C36" s="117">
        <v>793824</v>
      </c>
      <c r="D36" s="117">
        <v>622577</v>
      </c>
      <c r="E36" s="117">
        <v>338568</v>
      </c>
      <c r="F36" s="117">
        <v>0</v>
      </c>
      <c r="G36" s="117">
        <v>0</v>
      </c>
      <c r="H36" s="105">
        <f t="shared" si="5"/>
        <v>1754969</v>
      </c>
      <c r="I36" s="117">
        <v>0</v>
      </c>
      <c r="J36" s="105">
        <f t="shared" si="0"/>
        <v>1754969</v>
      </c>
      <c r="K36" s="117">
        <v>0</v>
      </c>
      <c r="L36" s="105">
        <f t="shared" si="6"/>
        <v>1754969</v>
      </c>
      <c r="M36" s="117">
        <v>1661108</v>
      </c>
      <c r="N36" s="108">
        <f t="shared" si="1"/>
        <v>93861</v>
      </c>
      <c r="O36" s="130">
        <v>110971</v>
      </c>
      <c r="P36" s="130">
        <v>111815</v>
      </c>
      <c r="Q36" s="130">
        <v>72780</v>
      </c>
      <c r="R36" s="130">
        <v>0</v>
      </c>
      <c r="S36" s="130">
        <v>0</v>
      </c>
      <c r="T36" s="110">
        <f t="shared" si="2"/>
        <v>295566</v>
      </c>
      <c r="U36" s="130">
        <v>0</v>
      </c>
      <c r="V36" s="110">
        <f t="shared" si="3"/>
        <v>295566</v>
      </c>
      <c r="W36" s="130">
        <v>1782</v>
      </c>
      <c r="X36" s="130">
        <v>269</v>
      </c>
      <c r="Y36" s="130">
        <v>6</v>
      </c>
      <c r="Z36" s="130">
        <v>0</v>
      </c>
      <c r="AA36" s="130">
        <v>0</v>
      </c>
      <c r="AB36" s="113">
        <f t="shared" si="4"/>
        <v>2057</v>
      </c>
      <c r="AC36" s="197">
        <f>(H36/T36)</f>
        <v>5.9376552106805249</v>
      </c>
    </row>
    <row r="37" spans="1:29" s="22" customFormat="1" ht="15" customHeight="1" x14ac:dyDescent="0.2">
      <c r="A37" s="204" t="s">
        <v>152</v>
      </c>
      <c r="B37" s="25" t="s">
        <v>83</v>
      </c>
      <c r="C37" s="117">
        <v>871847</v>
      </c>
      <c r="D37" s="117">
        <v>522313</v>
      </c>
      <c r="E37" s="117">
        <v>869016</v>
      </c>
      <c r="F37" s="117">
        <v>0</v>
      </c>
      <c r="G37" s="117">
        <v>9276</v>
      </c>
      <c r="H37" s="105">
        <f t="shared" si="5"/>
        <v>2272452</v>
      </c>
      <c r="I37" s="117">
        <v>0</v>
      </c>
      <c r="J37" s="105">
        <f t="shared" si="0"/>
        <v>2272452</v>
      </c>
      <c r="K37" s="117">
        <v>67182</v>
      </c>
      <c r="L37" s="105">
        <f t="shared" si="6"/>
        <v>2339634</v>
      </c>
      <c r="M37" s="117">
        <v>2073107</v>
      </c>
      <c r="N37" s="108">
        <f t="shared" si="1"/>
        <v>266527</v>
      </c>
      <c r="O37" s="130">
        <v>135562</v>
      </c>
      <c r="P37" s="130">
        <v>88694</v>
      </c>
      <c r="Q37" s="130">
        <v>213582</v>
      </c>
      <c r="R37" s="130">
        <v>0</v>
      </c>
      <c r="S37" s="130">
        <v>2583</v>
      </c>
      <c r="T37" s="110">
        <f t="shared" si="2"/>
        <v>440421</v>
      </c>
      <c r="U37" s="130">
        <v>0</v>
      </c>
      <c r="V37" s="110">
        <f t="shared" si="3"/>
        <v>440421</v>
      </c>
      <c r="W37" s="130">
        <v>1736</v>
      </c>
      <c r="X37" s="130">
        <v>264</v>
      </c>
      <c r="Y37" s="130">
        <v>9</v>
      </c>
      <c r="Z37" s="130">
        <v>0</v>
      </c>
      <c r="AA37" s="130">
        <v>1</v>
      </c>
      <c r="AB37" s="113">
        <f t="shared" si="4"/>
        <v>2010</v>
      </c>
      <c r="AC37" s="197">
        <f>(H37/T37)</f>
        <v>5.1597267160285272</v>
      </c>
    </row>
    <row r="38" spans="1:29" s="22" customFormat="1" ht="15" customHeight="1" x14ac:dyDescent="0.2">
      <c r="A38" s="204">
        <v>862</v>
      </c>
      <c r="B38" s="24" t="s">
        <v>84</v>
      </c>
      <c r="C38" s="117">
        <v>54130</v>
      </c>
      <c r="D38" s="117">
        <v>2599</v>
      </c>
      <c r="E38" s="117">
        <v>0</v>
      </c>
      <c r="F38" s="117">
        <v>0</v>
      </c>
      <c r="G38" s="117">
        <v>0</v>
      </c>
      <c r="H38" s="105">
        <f t="shared" si="5"/>
        <v>56729</v>
      </c>
      <c r="I38" s="117">
        <v>0</v>
      </c>
      <c r="J38" s="105">
        <f t="shared" si="0"/>
        <v>56729</v>
      </c>
      <c r="K38" s="117">
        <v>10316</v>
      </c>
      <c r="L38" s="105">
        <f t="shared" si="6"/>
        <v>67045</v>
      </c>
      <c r="M38" s="117">
        <v>40057</v>
      </c>
      <c r="N38" s="108">
        <f t="shared" si="1"/>
        <v>26988</v>
      </c>
      <c r="O38" s="130">
        <v>6660</v>
      </c>
      <c r="P38" s="130">
        <v>417</v>
      </c>
      <c r="Q38" s="130">
        <v>0</v>
      </c>
      <c r="R38" s="130">
        <v>0</v>
      </c>
      <c r="S38" s="130">
        <v>0</v>
      </c>
      <c r="T38" s="110">
        <f t="shared" si="2"/>
        <v>7077</v>
      </c>
      <c r="U38" s="130">
        <v>0</v>
      </c>
      <c r="V38" s="110">
        <f t="shared" si="3"/>
        <v>7077</v>
      </c>
      <c r="W38" s="130">
        <v>93</v>
      </c>
      <c r="X38" s="130">
        <v>2</v>
      </c>
      <c r="Y38" s="130">
        <v>0</v>
      </c>
      <c r="Z38" s="130">
        <v>0</v>
      </c>
      <c r="AA38" s="130">
        <v>0</v>
      </c>
      <c r="AB38" s="113">
        <f t="shared" si="4"/>
        <v>95</v>
      </c>
      <c r="AC38" s="197">
        <f>(H38/T38)</f>
        <v>8.0159672177476331</v>
      </c>
    </row>
    <row r="39" spans="1:29" s="22" customFormat="1" ht="15" customHeight="1" x14ac:dyDescent="0.2">
      <c r="A39" s="204" t="s">
        <v>153</v>
      </c>
      <c r="B39" s="25" t="s">
        <v>85</v>
      </c>
      <c r="C39" s="117">
        <v>218852</v>
      </c>
      <c r="D39" s="117">
        <v>143739</v>
      </c>
      <c r="E39" s="117">
        <v>0</v>
      </c>
      <c r="F39" s="117">
        <v>48583</v>
      </c>
      <c r="G39" s="117">
        <v>11830</v>
      </c>
      <c r="H39" s="105">
        <f t="shared" si="5"/>
        <v>423004</v>
      </c>
      <c r="I39" s="117">
        <v>0</v>
      </c>
      <c r="J39" s="105">
        <f t="shared" si="0"/>
        <v>423004</v>
      </c>
      <c r="K39" s="117">
        <v>0</v>
      </c>
      <c r="L39" s="105">
        <f t="shared" si="6"/>
        <v>423004</v>
      </c>
      <c r="M39" s="117">
        <v>0</v>
      </c>
      <c r="N39" s="108">
        <f t="shared" si="1"/>
        <v>423004</v>
      </c>
      <c r="O39" s="130">
        <v>27130</v>
      </c>
      <c r="P39" s="130">
        <v>14374</v>
      </c>
      <c r="Q39" s="130">
        <v>0</v>
      </c>
      <c r="R39" s="130">
        <v>4858</v>
      </c>
      <c r="S39" s="130">
        <v>1183</v>
      </c>
      <c r="T39" s="110">
        <f t="shared" si="2"/>
        <v>47545</v>
      </c>
      <c r="U39" s="130">
        <v>0</v>
      </c>
      <c r="V39" s="110">
        <f t="shared" si="3"/>
        <v>47545</v>
      </c>
      <c r="W39" s="130">
        <v>410</v>
      </c>
      <c r="X39" s="130">
        <v>76</v>
      </c>
      <c r="Y39" s="130">
        <v>0</v>
      </c>
      <c r="Z39" s="130">
        <v>4</v>
      </c>
      <c r="AA39" s="130">
        <v>9</v>
      </c>
      <c r="AB39" s="113">
        <f t="shared" si="4"/>
        <v>499</v>
      </c>
      <c r="AC39" s="197">
        <f>(H39/T39)</f>
        <v>8.8969187085918602</v>
      </c>
    </row>
    <row r="40" spans="1:29" s="22" customFormat="1" ht="15" customHeight="1" x14ac:dyDescent="0.2">
      <c r="A40" s="204" t="s">
        <v>135</v>
      </c>
      <c r="B40" s="24" t="s">
        <v>86</v>
      </c>
      <c r="C40" s="117">
        <v>428188</v>
      </c>
      <c r="D40" s="117">
        <v>134431</v>
      </c>
      <c r="E40" s="117">
        <v>57877</v>
      </c>
      <c r="F40" s="117">
        <v>0</v>
      </c>
      <c r="G40" s="117">
        <v>0</v>
      </c>
      <c r="H40" s="105">
        <f t="shared" si="5"/>
        <v>620496</v>
      </c>
      <c r="I40" s="117">
        <v>0</v>
      </c>
      <c r="J40" s="105">
        <f t="shared" si="0"/>
        <v>620496</v>
      </c>
      <c r="K40" s="117">
        <v>156433</v>
      </c>
      <c r="L40" s="105">
        <f t="shared" si="6"/>
        <v>776929</v>
      </c>
      <c r="M40" s="117">
        <v>730861</v>
      </c>
      <c r="N40" s="108">
        <f t="shared" si="1"/>
        <v>46068</v>
      </c>
      <c r="O40" s="130">
        <v>58000</v>
      </c>
      <c r="P40" s="130">
        <v>17000</v>
      </c>
      <c r="Q40" s="130">
        <v>69000</v>
      </c>
      <c r="R40" s="130">
        <v>0</v>
      </c>
      <c r="S40" s="130">
        <v>0</v>
      </c>
      <c r="T40" s="110">
        <f t="shared" si="2"/>
        <v>144000</v>
      </c>
      <c r="U40" s="130">
        <v>0</v>
      </c>
      <c r="V40" s="110">
        <f t="shared" si="3"/>
        <v>144000</v>
      </c>
      <c r="W40" s="130">
        <v>632</v>
      </c>
      <c r="X40" s="130">
        <v>81</v>
      </c>
      <c r="Y40" s="130">
        <v>21</v>
      </c>
      <c r="Z40" s="130">
        <v>0</v>
      </c>
      <c r="AA40" s="130">
        <v>0</v>
      </c>
      <c r="AB40" s="113">
        <f t="shared" si="4"/>
        <v>734</v>
      </c>
      <c r="AC40" s="197">
        <f>(H40/T40)</f>
        <v>4.3090000000000002</v>
      </c>
    </row>
    <row r="41" spans="1:29" s="22" customFormat="1" ht="15" customHeight="1" x14ac:dyDescent="0.2">
      <c r="A41" s="203" t="s">
        <v>154</v>
      </c>
      <c r="B41" s="24" t="s">
        <v>87</v>
      </c>
      <c r="C41" s="117">
        <v>1079855</v>
      </c>
      <c r="D41" s="117">
        <v>11555</v>
      </c>
      <c r="E41" s="117">
        <v>0</v>
      </c>
      <c r="F41" s="117">
        <v>0</v>
      </c>
      <c r="G41" s="117">
        <v>26141</v>
      </c>
      <c r="H41" s="105">
        <f t="shared" si="5"/>
        <v>1117551</v>
      </c>
      <c r="I41" s="117">
        <v>0</v>
      </c>
      <c r="J41" s="105">
        <f t="shared" si="0"/>
        <v>1117551</v>
      </c>
      <c r="K41" s="117">
        <v>26943</v>
      </c>
      <c r="L41" s="105">
        <f t="shared" si="6"/>
        <v>1144494</v>
      </c>
      <c r="M41" s="117">
        <v>987431</v>
      </c>
      <c r="N41" s="108">
        <f t="shared" si="1"/>
        <v>157063</v>
      </c>
      <c r="O41" s="130">
        <v>134615</v>
      </c>
      <c r="P41" s="130">
        <v>1798</v>
      </c>
      <c r="Q41" s="130">
        <v>0</v>
      </c>
      <c r="R41" s="130">
        <v>0</v>
      </c>
      <c r="S41" s="130">
        <v>3723</v>
      </c>
      <c r="T41" s="110">
        <f t="shared" si="2"/>
        <v>140136</v>
      </c>
      <c r="U41" s="130">
        <v>0</v>
      </c>
      <c r="V41" s="110">
        <f t="shared" si="3"/>
        <v>140136</v>
      </c>
      <c r="W41" s="130">
        <v>1178</v>
      </c>
      <c r="X41" s="130">
        <v>1</v>
      </c>
      <c r="Y41" s="130">
        <v>0</v>
      </c>
      <c r="Z41" s="130">
        <v>0</v>
      </c>
      <c r="AA41" s="130">
        <v>6</v>
      </c>
      <c r="AB41" s="113">
        <f t="shared" si="4"/>
        <v>1185</v>
      </c>
      <c r="AC41" s="197">
        <f>(H41/T41)</f>
        <v>7.9747602329165952</v>
      </c>
    </row>
    <row r="42" spans="1:29" s="22" customFormat="1" ht="15" customHeight="1" x14ac:dyDescent="0.2">
      <c r="A42" s="203">
        <v>864</v>
      </c>
      <c r="B42" s="51" t="s">
        <v>88</v>
      </c>
      <c r="C42" s="117">
        <v>147898</v>
      </c>
      <c r="D42" s="117">
        <v>40601</v>
      </c>
      <c r="E42" s="117">
        <v>23029</v>
      </c>
      <c r="F42" s="117">
        <v>0</v>
      </c>
      <c r="G42" s="117">
        <v>0</v>
      </c>
      <c r="H42" s="105">
        <f t="shared" si="5"/>
        <v>211528</v>
      </c>
      <c r="I42" s="117">
        <v>0</v>
      </c>
      <c r="J42" s="105">
        <f t="shared" si="0"/>
        <v>211528</v>
      </c>
      <c r="K42" s="117">
        <v>12396</v>
      </c>
      <c r="L42" s="105">
        <f t="shared" si="6"/>
        <v>223924</v>
      </c>
      <c r="M42" s="117">
        <v>269812</v>
      </c>
      <c r="N42" s="108">
        <f t="shared" si="1"/>
        <v>-45888</v>
      </c>
      <c r="O42" s="130">
        <v>19248</v>
      </c>
      <c r="P42" s="130">
        <v>6554</v>
      </c>
      <c r="Q42" s="130">
        <v>3541</v>
      </c>
      <c r="R42" s="130">
        <v>0</v>
      </c>
      <c r="S42" s="130">
        <v>0</v>
      </c>
      <c r="T42" s="110">
        <f t="shared" si="2"/>
        <v>29343</v>
      </c>
      <c r="U42" s="130">
        <v>0</v>
      </c>
      <c r="V42" s="110">
        <f t="shared" si="3"/>
        <v>29343</v>
      </c>
      <c r="W42" s="130">
        <v>220</v>
      </c>
      <c r="X42" s="130">
        <v>53</v>
      </c>
      <c r="Y42" s="130">
        <v>1</v>
      </c>
      <c r="Z42" s="130">
        <v>0</v>
      </c>
      <c r="AA42" s="130">
        <v>0</v>
      </c>
      <c r="AB42" s="113">
        <f t="shared" si="4"/>
        <v>274</v>
      </c>
      <c r="AC42" s="197">
        <f>(H42/T42)</f>
        <v>7.2088061888695769</v>
      </c>
    </row>
    <row r="43" spans="1:29" s="22" customFormat="1" ht="15" customHeight="1" x14ac:dyDescent="0.2">
      <c r="A43" s="203" t="s">
        <v>155</v>
      </c>
      <c r="B43" s="24" t="s">
        <v>89</v>
      </c>
      <c r="C43" s="117">
        <v>239619</v>
      </c>
      <c r="D43" s="117">
        <v>32545</v>
      </c>
      <c r="E43" s="117">
        <v>0</v>
      </c>
      <c r="F43" s="117">
        <v>0</v>
      </c>
      <c r="G43" s="117">
        <v>6452</v>
      </c>
      <c r="H43" s="105">
        <f t="shared" si="5"/>
        <v>278616</v>
      </c>
      <c r="I43" s="117">
        <v>0</v>
      </c>
      <c r="J43" s="105">
        <f t="shared" si="0"/>
        <v>278616</v>
      </c>
      <c r="K43" s="117">
        <v>7570</v>
      </c>
      <c r="L43" s="105">
        <f t="shared" si="6"/>
        <v>286186</v>
      </c>
      <c r="M43" s="117">
        <v>224047</v>
      </c>
      <c r="N43" s="108">
        <f t="shared" si="1"/>
        <v>62139</v>
      </c>
      <c r="O43" s="130">
        <v>17419</v>
      </c>
      <c r="P43" s="130">
        <v>2568</v>
      </c>
      <c r="Q43" s="130">
        <v>0</v>
      </c>
      <c r="R43" s="130">
        <v>0</v>
      </c>
      <c r="S43" s="130">
        <v>476</v>
      </c>
      <c r="T43" s="110">
        <f t="shared" si="2"/>
        <v>20463</v>
      </c>
      <c r="U43" s="130">
        <v>0</v>
      </c>
      <c r="V43" s="110">
        <f t="shared" si="3"/>
        <v>20463</v>
      </c>
      <c r="W43" s="130">
        <v>250</v>
      </c>
      <c r="X43" s="130">
        <v>31</v>
      </c>
      <c r="Y43" s="130">
        <v>0</v>
      </c>
      <c r="Z43" s="130">
        <v>0</v>
      </c>
      <c r="AA43" s="130">
        <v>7</v>
      </c>
      <c r="AB43" s="113">
        <f t="shared" si="4"/>
        <v>288</v>
      </c>
      <c r="AC43" s="197">
        <f>(H43/T43)</f>
        <v>13.615598885793872</v>
      </c>
    </row>
    <row r="44" spans="1:29" s="22" customFormat="1" ht="15" customHeight="1" x14ac:dyDescent="0.2">
      <c r="A44" s="203">
        <v>853</v>
      </c>
      <c r="B44" s="24" t="s">
        <v>90</v>
      </c>
      <c r="C44" s="117">
        <v>561612</v>
      </c>
      <c r="D44" s="117">
        <v>365296</v>
      </c>
      <c r="E44" s="117">
        <v>52033</v>
      </c>
      <c r="F44" s="117">
        <v>0</v>
      </c>
      <c r="G44" s="117">
        <v>43747</v>
      </c>
      <c r="H44" s="105">
        <f t="shared" si="5"/>
        <v>1022688</v>
      </c>
      <c r="I44" s="117">
        <v>0</v>
      </c>
      <c r="J44" s="105">
        <f t="shared" si="0"/>
        <v>1022688</v>
      </c>
      <c r="K44" s="117">
        <v>0</v>
      </c>
      <c r="L44" s="105">
        <f t="shared" si="6"/>
        <v>1022688</v>
      </c>
      <c r="M44" s="117">
        <v>0</v>
      </c>
      <c r="N44" s="108">
        <f t="shared" si="1"/>
        <v>1022688</v>
      </c>
      <c r="O44" s="130">
        <v>59793</v>
      </c>
      <c r="P44" s="130">
        <v>44382</v>
      </c>
      <c r="Q44" s="130">
        <v>6979</v>
      </c>
      <c r="R44" s="130">
        <v>0</v>
      </c>
      <c r="S44" s="130">
        <v>6078</v>
      </c>
      <c r="T44" s="110">
        <f t="shared" si="2"/>
        <v>117232</v>
      </c>
      <c r="U44" s="130">
        <v>0</v>
      </c>
      <c r="V44" s="110">
        <f t="shared" si="3"/>
        <v>117232</v>
      </c>
      <c r="W44" s="130">
        <v>796</v>
      </c>
      <c r="X44" s="130">
        <v>223</v>
      </c>
      <c r="Y44" s="130">
        <v>2</v>
      </c>
      <c r="Z44" s="130">
        <v>0</v>
      </c>
      <c r="AA44" s="130">
        <v>1</v>
      </c>
      <c r="AB44" s="113">
        <f t="shared" si="4"/>
        <v>1022</v>
      </c>
      <c r="AC44" s="197">
        <f>(H44/T44)</f>
        <v>8.7236249488194346</v>
      </c>
    </row>
    <row r="45" spans="1:29" s="22" customFormat="1" ht="15" customHeight="1" x14ac:dyDescent="0.2">
      <c r="A45" s="203" t="s">
        <v>156</v>
      </c>
      <c r="B45" s="24" t="s">
        <v>91</v>
      </c>
      <c r="C45" s="117">
        <v>285450</v>
      </c>
      <c r="D45" s="117">
        <v>161798</v>
      </c>
      <c r="E45" s="117">
        <v>395738</v>
      </c>
      <c r="F45" s="117">
        <v>0</v>
      </c>
      <c r="G45" s="117">
        <v>0</v>
      </c>
      <c r="H45" s="105">
        <f t="shared" si="5"/>
        <v>842986</v>
      </c>
      <c r="I45" s="117">
        <v>0</v>
      </c>
      <c r="J45" s="105">
        <f t="shared" si="0"/>
        <v>842986</v>
      </c>
      <c r="K45" s="117">
        <v>195502</v>
      </c>
      <c r="L45" s="105">
        <f t="shared" si="6"/>
        <v>1038488</v>
      </c>
      <c r="M45" s="117">
        <v>966266</v>
      </c>
      <c r="N45" s="108">
        <f t="shared" si="1"/>
        <v>72222</v>
      </c>
      <c r="O45" s="130">
        <v>33522</v>
      </c>
      <c r="P45" s="130">
        <v>21404</v>
      </c>
      <c r="Q45" s="130">
        <v>116203</v>
      </c>
      <c r="R45" s="130">
        <v>0</v>
      </c>
      <c r="S45" s="130">
        <v>0</v>
      </c>
      <c r="T45" s="110">
        <f t="shared" si="2"/>
        <v>171129</v>
      </c>
      <c r="U45" s="130">
        <v>0</v>
      </c>
      <c r="V45" s="110">
        <f t="shared" si="3"/>
        <v>171129</v>
      </c>
      <c r="W45" s="130">
        <v>502</v>
      </c>
      <c r="X45" s="130">
        <v>110</v>
      </c>
      <c r="Y45" s="130">
        <v>6</v>
      </c>
      <c r="Z45" s="130">
        <v>0</v>
      </c>
      <c r="AA45" s="130">
        <v>0</v>
      </c>
      <c r="AB45" s="113">
        <f t="shared" si="4"/>
        <v>618</v>
      </c>
      <c r="AC45" s="197">
        <f>(H45/T45)</f>
        <v>4.9260265647552428</v>
      </c>
    </row>
    <row r="46" spans="1:29" s="22" customFormat="1" ht="15" customHeight="1" x14ac:dyDescent="0.2">
      <c r="A46" s="203" t="s">
        <v>157</v>
      </c>
      <c r="B46" s="24" t="s">
        <v>92</v>
      </c>
      <c r="C46" s="117">
        <v>838287</v>
      </c>
      <c r="D46" s="117">
        <v>1299317</v>
      </c>
      <c r="E46" s="117">
        <v>3182350</v>
      </c>
      <c r="F46" s="117">
        <v>84002</v>
      </c>
      <c r="G46" s="117">
        <v>51422</v>
      </c>
      <c r="H46" s="105">
        <f t="shared" si="5"/>
        <v>5455378</v>
      </c>
      <c r="I46" s="117">
        <v>0</v>
      </c>
      <c r="J46" s="105">
        <f t="shared" si="0"/>
        <v>5455378</v>
      </c>
      <c r="K46" s="117">
        <v>169550</v>
      </c>
      <c r="L46" s="105">
        <f t="shared" si="6"/>
        <v>5624928</v>
      </c>
      <c r="M46" s="117">
        <v>5622517</v>
      </c>
      <c r="N46" s="108">
        <f t="shared" si="1"/>
        <v>2411</v>
      </c>
      <c r="O46" s="130">
        <v>122075</v>
      </c>
      <c r="P46" s="130">
        <v>300586</v>
      </c>
      <c r="Q46" s="130">
        <v>971024</v>
      </c>
      <c r="R46" s="130">
        <v>17145</v>
      </c>
      <c r="S46" s="130">
        <v>10307</v>
      </c>
      <c r="T46" s="110">
        <f t="shared" si="2"/>
        <v>1421137</v>
      </c>
      <c r="U46" s="130">
        <v>0</v>
      </c>
      <c r="V46" s="110">
        <f t="shared" si="3"/>
        <v>1421137</v>
      </c>
      <c r="W46" s="130">
        <v>2118</v>
      </c>
      <c r="X46" s="130">
        <v>351</v>
      </c>
      <c r="Y46" s="130">
        <v>4</v>
      </c>
      <c r="Z46" s="130">
        <v>10</v>
      </c>
      <c r="AA46" s="130">
        <v>19</v>
      </c>
      <c r="AB46" s="113">
        <f t="shared" si="4"/>
        <v>2502</v>
      </c>
      <c r="AC46" s="197">
        <f>(H46/T46)</f>
        <v>3.838741796181508</v>
      </c>
    </row>
    <row r="47" spans="1:29" s="22" customFormat="1" ht="15" customHeight="1" x14ac:dyDescent="0.2">
      <c r="A47" s="203" t="s">
        <v>158</v>
      </c>
      <c r="B47" s="25" t="s">
        <v>93</v>
      </c>
      <c r="C47" s="117">
        <v>822531</v>
      </c>
      <c r="D47" s="117">
        <v>617142</v>
      </c>
      <c r="E47" s="117">
        <v>0</v>
      </c>
      <c r="F47" s="117">
        <v>0</v>
      </c>
      <c r="G47" s="117">
        <v>28720</v>
      </c>
      <c r="H47" s="105">
        <f t="shared" si="5"/>
        <v>1468393</v>
      </c>
      <c r="I47" s="117">
        <v>0</v>
      </c>
      <c r="J47" s="105">
        <f t="shared" si="0"/>
        <v>1468393</v>
      </c>
      <c r="K47" s="117">
        <v>0</v>
      </c>
      <c r="L47" s="105">
        <f t="shared" si="6"/>
        <v>1468393</v>
      </c>
      <c r="M47" s="117">
        <v>1739391</v>
      </c>
      <c r="N47" s="108">
        <f t="shared" si="1"/>
        <v>-270998</v>
      </c>
      <c r="O47" s="130">
        <v>95050</v>
      </c>
      <c r="P47" s="130">
        <v>72945</v>
      </c>
      <c r="Q47" s="130">
        <v>0</v>
      </c>
      <c r="R47" s="130">
        <v>0</v>
      </c>
      <c r="S47" s="130">
        <v>3405</v>
      </c>
      <c r="T47" s="110">
        <f t="shared" si="2"/>
        <v>171400</v>
      </c>
      <c r="U47" s="130">
        <v>0</v>
      </c>
      <c r="V47" s="110">
        <f t="shared" si="3"/>
        <v>171400</v>
      </c>
      <c r="W47" s="130">
        <v>1262</v>
      </c>
      <c r="X47" s="130">
        <v>239</v>
      </c>
      <c r="Y47" s="130">
        <v>0</v>
      </c>
      <c r="Z47" s="130">
        <v>0</v>
      </c>
      <c r="AA47" s="130">
        <v>12</v>
      </c>
      <c r="AB47" s="113">
        <f t="shared" si="4"/>
        <v>1513</v>
      </c>
      <c r="AC47" s="197">
        <f>(H47/T47)</f>
        <v>8.5670536756126019</v>
      </c>
    </row>
    <row r="48" spans="1:29" s="22" customFormat="1" ht="15" customHeight="1" x14ac:dyDescent="0.2">
      <c r="A48" s="203">
        <v>867</v>
      </c>
      <c r="B48" s="24" t="s">
        <v>94</v>
      </c>
      <c r="C48" s="117">
        <v>144235</v>
      </c>
      <c r="D48" s="117">
        <v>42854</v>
      </c>
      <c r="E48" s="117">
        <v>0</v>
      </c>
      <c r="F48" s="117">
        <v>0</v>
      </c>
      <c r="G48" s="117">
        <v>17703</v>
      </c>
      <c r="H48" s="105">
        <f t="shared" si="5"/>
        <v>204792</v>
      </c>
      <c r="I48" s="117">
        <v>0</v>
      </c>
      <c r="J48" s="105">
        <f t="shared" si="0"/>
        <v>204792</v>
      </c>
      <c r="K48" s="117">
        <v>2088</v>
      </c>
      <c r="L48" s="105">
        <f t="shared" si="6"/>
        <v>206880</v>
      </c>
      <c r="M48" s="117">
        <v>201748</v>
      </c>
      <c r="N48" s="108">
        <f t="shared" si="1"/>
        <v>5132</v>
      </c>
      <c r="O48" s="130">
        <v>3881</v>
      </c>
      <c r="P48" s="130">
        <v>1350</v>
      </c>
      <c r="Q48" s="130">
        <v>0</v>
      </c>
      <c r="R48" s="130">
        <v>0</v>
      </c>
      <c r="S48" s="130">
        <v>55</v>
      </c>
      <c r="T48" s="110">
        <f t="shared" si="2"/>
        <v>5286</v>
      </c>
      <c r="U48" s="130">
        <v>0</v>
      </c>
      <c r="V48" s="110">
        <f t="shared" si="3"/>
        <v>5286</v>
      </c>
      <c r="W48" s="130">
        <v>230</v>
      </c>
      <c r="X48" s="130">
        <v>22</v>
      </c>
      <c r="Y48" s="130">
        <v>0</v>
      </c>
      <c r="Z48" s="130">
        <v>0</v>
      </c>
      <c r="AA48" s="130">
        <v>9</v>
      </c>
      <c r="AB48" s="113">
        <f t="shared" si="4"/>
        <v>261</v>
      </c>
      <c r="AC48" s="198" t="s">
        <v>36</v>
      </c>
    </row>
    <row r="49" spans="1:29" s="22" customFormat="1" ht="15" customHeight="1" x14ac:dyDescent="0.2">
      <c r="A49" s="203" t="s">
        <v>186</v>
      </c>
      <c r="B49" s="24" t="s">
        <v>170</v>
      </c>
      <c r="C49" s="117">
        <v>137563</v>
      </c>
      <c r="D49" s="117">
        <v>48482</v>
      </c>
      <c r="E49" s="117">
        <v>9311</v>
      </c>
      <c r="F49" s="117">
        <v>0</v>
      </c>
      <c r="G49" s="117">
        <v>0</v>
      </c>
      <c r="H49" s="105">
        <f t="shared" ref="H49" si="7">SUM(C49:G49)</f>
        <v>195356</v>
      </c>
      <c r="I49" s="117">
        <v>0</v>
      </c>
      <c r="J49" s="105">
        <f t="shared" ref="J49" si="8">(I49+H49)</f>
        <v>195356</v>
      </c>
      <c r="K49" s="117">
        <v>1161184</v>
      </c>
      <c r="L49" s="105">
        <f t="shared" ref="L49" si="9">(J49+K49)</f>
        <v>1356540</v>
      </c>
      <c r="M49" s="117">
        <v>1139867</v>
      </c>
      <c r="N49" s="108">
        <f t="shared" ref="N49" si="10">(L49-M49)</f>
        <v>216673</v>
      </c>
      <c r="O49" s="130">
        <v>12732</v>
      </c>
      <c r="P49" s="130">
        <v>4818</v>
      </c>
      <c r="Q49" s="130">
        <v>1160</v>
      </c>
      <c r="R49" s="130">
        <v>0</v>
      </c>
      <c r="S49" s="130">
        <v>236</v>
      </c>
      <c r="T49" s="110">
        <f t="shared" ref="T49" si="11">SUM(O49:S49)</f>
        <v>18946</v>
      </c>
      <c r="U49" s="130">
        <v>0</v>
      </c>
      <c r="V49" s="110">
        <f t="shared" ref="V49" si="12">SUM(T49:U49)</f>
        <v>18946</v>
      </c>
      <c r="W49" s="130">
        <v>678</v>
      </c>
      <c r="X49" s="130">
        <v>86</v>
      </c>
      <c r="Y49" s="130">
        <v>3</v>
      </c>
      <c r="Z49" s="130">
        <v>0</v>
      </c>
      <c r="AA49" s="130">
        <v>1</v>
      </c>
      <c r="AB49" s="113">
        <f t="shared" ref="AB49" si="13">SUM(W49:AA49)</f>
        <v>768</v>
      </c>
      <c r="AC49" s="198" t="s">
        <v>36</v>
      </c>
    </row>
    <row r="50" spans="1:29" s="22" customFormat="1" ht="15" customHeight="1" x14ac:dyDescent="0.2">
      <c r="A50" s="203" t="s">
        <v>136</v>
      </c>
      <c r="B50" s="24" t="s">
        <v>102</v>
      </c>
      <c r="C50" s="117">
        <v>135536</v>
      </c>
      <c r="D50" s="117">
        <v>141593</v>
      </c>
      <c r="E50" s="117">
        <v>390167</v>
      </c>
      <c r="F50" s="117">
        <v>0</v>
      </c>
      <c r="G50" s="117">
        <v>0</v>
      </c>
      <c r="H50" s="105">
        <f t="shared" si="5"/>
        <v>667296</v>
      </c>
      <c r="I50" s="117">
        <v>0</v>
      </c>
      <c r="J50" s="105">
        <f>(I50+H50)</f>
        <v>667296</v>
      </c>
      <c r="K50" s="117">
        <v>24295</v>
      </c>
      <c r="L50" s="105">
        <f>(J50+K50)</f>
        <v>691591</v>
      </c>
      <c r="M50" s="117">
        <v>524505</v>
      </c>
      <c r="N50" s="108">
        <f>(L50-M50)</f>
        <v>167086</v>
      </c>
      <c r="O50" s="130">
        <v>17780</v>
      </c>
      <c r="P50" s="130">
        <v>18339</v>
      </c>
      <c r="Q50" s="130">
        <v>96822</v>
      </c>
      <c r="R50" s="130">
        <v>0</v>
      </c>
      <c r="S50" s="130">
        <v>0</v>
      </c>
      <c r="T50" s="110">
        <f>SUM(O50:S50)</f>
        <v>132941</v>
      </c>
      <c r="U50" s="130">
        <v>0</v>
      </c>
      <c r="V50" s="110">
        <f>SUM(T50:U50)</f>
        <v>132941</v>
      </c>
      <c r="W50" s="130">
        <v>320</v>
      </c>
      <c r="X50" s="130">
        <v>57</v>
      </c>
      <c r="Y50" s="130">
        <v>1</v>
      </c>
      <c r="Z50" s="130">
        <v>0</v>
      </c>
      <c r="AA50" s="130">
        <v>0</v>
      </c>
      <c r="AB50" s="113">
        <f>SUM(W50:AA50)</f>
        <v>378</v>
      </c>
      <c r="AC50" s="197">
        <f>(H50/T50)</f>
        <v>5.0194898488803306</v>
      </c>
    </row>
    <row r="51" spans="1:29" s="22" customFormat="1" ht="15" customHeight="1" x14ac:dyDescent="0.2">
      <c r="A51" s="203">
        <v>856</v>
      </c>
      <c r="B51" s="24" t="s">
        <v>95</v>
      </c>
      <c r="C51" s="117">
        <v>5776412</v>
      </c>
      <c r="D51" s="117">
        <v>605820</v>
      </c>
      <c r="E51" s="117">
        <v>803462</v>
      </c>
      <c r="F51" s="117">
        <v>534900</v>
      </c>
      <c r="G51" s="117">
        <v>33272</v>
      </c>
      <c r="H51" s="105">
        <f t="shared" si="5"/>
        <v>7753866</v>
      </c>
      <c r="I51" s="117">
        <v>0</v>
      </c>
      <c r="J51" s="105">
        <f t="shared" si="0"/>
        <v>7753866</v>
      </c>
      <c r="K51" s="117">
        <v>280289</v>
      </c>
      <c r="L51" s="105">
        <f t="shared" si="6"/>
        <v>8034155</v>
      </c>
      <c r="M51" s="117">
        <v>6352577</v>
      </c>
      <c r="N51" s="108">
        <f t="shared" si="1"/>
        <v>1681578</v>
      </c>
      <c r="O51" s="130">
        <v>451817</v>
      </c>
      <c r="P51" s="130">
        <v>54823</v>
      </c>
      <c r="Q51" s="130">
        <v>124802</v>
      </c>
      <c r="R51" s="130">
        <v>50399</v>
      </c>
      <c r="S51" s="130">
        <v>2925</v>
      </c>
      <c r="T51" s="110">
        <f t="shared" ref="T51:T57" si="14">SUM(O51:S51)</f>
        <v>684766</v>
      </c>
      <c r="U51" s="130">
        <v>0</v>
      </c>
      <c r="V51" s="110">
        <f t="shared" ref="V51:V57" si="15">SUM(T51:U51)</f>
        <v>684766</v>
      </c>
      <c r="W51" s="130">
        <v>7277</v>
      </c>
      <c r="X51" s="130">
        <v>357</v>
      </c>
      <c r="Y51" s="130">
        <v>59</v>
      </c>
      <c r="Z51" s="130">
        <v>17</v>
      </c>
      <c r="AA51" s="130">
        <v>11</v>
      </c>
      <c r="AB51" s="113">
        <f t="shared" si="4"/>
        <v>7721</v>
      </c>
      <c r="AC51" s="197">
        <f t="shared" ref="AC51:AC59" si="16">(H51/T51)</f>
        <v>11.323380541674091</v>
      </c>
    </row>
    <row r="52" spans="1:29" s="22" customFormat="1" ht="15" customHeight="1" x14ac:dyDescent="0.2">
      <c r="A52" s="203">
        <v>854</v>
      </c>
      <c r="B52" s="24" t="s">
        <v>96</v>
      </c>
      <c r="C52" s="117">
        <v>214940</v>
      </c>
      <c r="D52" s="117">
        <v>171704</v>
      </c>
      <c r="E52" s="117">
        <v>190131</v>
      </c>
      <c r="F52" s="117">
        <v>0</v>
      </c>
      <c r="G52" s="117">
        <v>0</v>
      </c>
      <c r="H52" s="105">
        <f t="shared" si="5"/>
        <v>576775</v>
      </c>
      <c r="I52" s="117">
        <v>0</v>
      </c>
      <c r="J52" s="105">
        <f t="shared" si="0"/>
        <v>576775</v>
      </c>
      <c r="K52" s="117">
        <v>111425</v>
      </c>
      <c r="L52" s="105">
        <f t="shared" si="6"/>
        <v>688200</v>
      </c>
      <c r="M52" s="117">
        <v>560850</v>
      </c>
      <c r="N52" s="108">
        <f t="shared" si="1"/>
        <v>127350</v>
      </c>
      <c r="O52" s="130">
        <v>26035</v>
      </c>
      <c r="P52" s="130">
        <v>20798</v>
      </c>
      <c r="Q52" s="130">
        <v>23030</v>
      </c>
      <c r="R52" s="130">
        <v>0</v>
      </c>
      <c r="S52" s="130">
        <v>0</v>
      </c>
      <c r="T52" s="110">
        <f t="shared" si="14"/>
        <v>69863</v>
      </c>
      <c r="U52" s="130">
        <v>0</v>
      </c>
      <c r="V52" s="110">
        <f t="shared" si="15"/>
        <v>69863</v>
      </c>
      <c r="W52" s="130">
        <v>396</v>
      </c>
      <c r="X52" s="130">
        <v>74</v>
      </c>
      <c r="Y52" s="130">
        <v>5</v>
      </c>
      <c r="Z52" s="130">
        <v>0</v>
      </c>
      <c r="AA52" s="130">
        <v>0</v>
      </c>
      <c r="AB52" s="113">
        <f t="shared" si="4"/>
        <v>475</v>
      </c>
      <c r="AC52" s="197">
        <f t="shared" si="16"/>
        <v>8.255800638392282</v>
      </c>
    </row>
    <row r="53" spans="1:29" s="22" customFormat="1" ht="15" customHeight="1" x14ac:dyDescent="0.2">
      <c r="A53" s="203">
        <v>858</v>
      </c>
      <c r="B53" s="24" t="s">
        <v>97</v>
      </c>
      <c r="C53" s="117">
        <v>278686</v>
      </c>
      <c r="D53" s="117">
        <v>90629</v>
      </c>
      <c r="E53" s="117">
        <v>0</v>
      </c>
      <c r="F53" s="117">
        <v>16498</v>
      </c>
      <c r="G53" s="117">
        <v>8517</v>
      </c>
      <c r="H53" s="105">
        <f t="shared" si="5"/>
        <v>394330</v>
      </c>
      <c r="I53" s="117">
        <v>0</v>
      </c>
      <c r="J53" s="105">
        <f t="shared" si="0"/>
        <v>394330</v>
      </c>
      <c r="K53" s="117">
        <v>12723</v>
      </c>
      <c r="L53" s="105">
        <f t="shared" si="6"/>
        <v>407053</v>
      </c>
      <c r="M53" s="117">
        <v>375583</v>
      </c>
      <c r="N53" s="108">
        <f t="shared" si="1"/>
        <v>31470</v>
      </c>
      <c r="O53" s="130">
        <v>35793</v>
      </c>
      <c r="P53" s="130">
        <v>9919</v>
      </c>
      <c r="Q53" s="130">
        <v>0</v>
      </c>
      <c r="R53" s="130">
        <v>2270</v>
      </c>
      <c r="S53" s="130">
        <v>1097</v>
      </c>
      <c r="T53" s="110">
        <f t="shared" si="14"/>
        <v>49079</v>
      </c>
      <c r="U53" s="130">
        <v>0</v>
      </c>
      <c r="V53" s="110">
        <f t="shared" si="15"/>
        <v>49079</v>
      </c>
      <c r="W53" s="130">
        <v>565</v>
      </c>
      <c r="X53" s="130">
        <v>78</v>
      </c>
      <c r="Y53" s="130">
        <v>0</v>
      </c>
      <c r="Z53" s="130">
        <v>6</v>
      </c>
      <c r="AA53" s="130">
        <v>9</v>
      </c>
      <c r="AB53" s="113">
        <f t="shared" si="4"/>
        <v>658</v>
      </c>
      <c r="AC53" s="197">
        <f t="shared" si="16"/>
        <v>8.034597281933209</v>
      </c>
    </row>
    <row r="54" spans="1:29" s="22" customFormat="1" ht="15" customHeight="1" x14ac:dyDescent="0.2">
      <c r="A54" s="203" t="s">
        <v>159</v>
      </c>
      <c r="B54" s="25" t="s">
        <v>98</v>
      </c>
      <c r="C54" s="117">
        <v>208561</v>
      </c>
      <c r="D54" s="117">
        <v>159654</v>
      </c>
      <c r="E54" s="117">
        <v>175865</v>
      </c>
      <c r="F54" s="117">
        <v>0</v>
      </c>
      <c r="G54" s="117">
        <v>18066</v>
      </c>
      <c r="H54" s="105">
        <f t="shared" si="5"/>
        <v>562146</v>
      </c>
      <c r="I54" s="117">
        <v>0</v>
      </c>
      <c r="J54" s="105">
        <f t="shared" si="0"/>
        <v>562146</v>
      </c>
      <c r="K54" s="117">
        <v>15566</v>
      </c>
      <c r="L54" s="105">
        <f t="shared" si="6"/>
        <v>577712</v>
      </c>
      <c r="M54" s="117">
        <v>570637</v>
      </c>
      <c r="N54" s="108">
        <f t="shared" si="1"/>
        <v>7075</v>
      </c>
      <c r="O54" s="130">
        <v>235468</v>
      </c>
      <c r="P54" s="130">
        <v>201721</v>
      </c>
      <c r="Q54" s="130">
        <v>248853</v>
      </c>
      <c r="R54" s="130">
        <v>0</v>
      </c>
      <c r="S54" s="130">
        <v>21728</v>
      </c>
      <c r="T54" s="110">
        <f t="shared" si="14"/>
        <v>707770</v>
      </c>
      <c r="U54" s="130">
        <v>0</v>
      </c>
      <c r="V54" s="110">
        <f t="shared" si="15"/>
        <v>707770</v>
      </c>
      <c r="W54" s="130">
        <v>315</v>
      </c>
      <c r="X54" s="130">
        <v>81</v>
      </c>
      <c r="Y54" s="130">
        <v>5</v>
      </c>
      <c r="Z54" s="130">
        <v>0</v>
      </c>
      <c r="AA54" s="130">
        <v>10</v>
      </c>
      <c r="AB54" s="113">
        <f>SUM(W54:AA54)</f>
        <v>411</v>
      </c>
      <c r="AC54" s="197">
        <f t="shared" si="16"/>
        <v>0.79424954434350137</v>
      </c>
    </row>
    <row r="55" spans="1:29" s="22" customFormat="1" ht="15" customHeight="1" x14ac:dyDescent="0.2">
      <c r="A55" s="203" t="s">
        <v>160</v>
      </c>
      <c r="B55" s="24" t="s">
        <v>99</v>
      </c>
      <c r="C55" s="117">
        <v>200922</v>
      </c>
      <c r="D55" s="117">
        <v>24926</v>
      </c>
      <c r="E55" s="117">
        <v>219850</v>
      </c>
      <c r="F55" s="117">
        <v>3104</v>
      </c>
      <c r="G55" s="117">
        <v>6181</v>
      </c>
      <c r="H55" s="105">
        <f t="shared" si="5"/>
        <v>454983</v>
      </c>
      <c r="I55" s="117">
        <v>0</v>
      </c>
      <c r="J55" s="105">
        <f t="shared" si="0"/>
        <v>454983</v>
      </c>
      <c r="K55" s="117">
        <v>16499</v>
      </c>
      <c r="L55" s="105">
        <f t="shared" si="6"/>
        <v>471482</v>
      </c>
      <c r="M55" s="117">
        <v>330121</v>
      </c>
      <c r="N55" s="108">
        <f t="shared" si="1"/>
        <v>141361</v>
      </c>
      <c r="O55" s="130">
        <v>19408</v>
      </c>
      <c r="P55" s="130">
        <v>2383</v>
      </c>
      <c r="Q55" s="130">
        <v>26707</v>
      </c>
      <c r="R55" s="130">
        <v>312</v>
      </c>
      <c r="S55" s="130">
        <v>621</v>
      </c>
      <c r="T55" s="110">
        <f t="shared" si="14"/>
        <v>49431</v>
      </c>
      <c r="U55" s="130">
        <v>0</v>
      </c>
      <c r="V55" s="110">
        <f t="shared" si="15"/>
        <v>49431</v>
      </c>
      <c r="W55" s="130">
        <v>229</v>
      </c>
      <c r="X55" s="130">
        <v>33</v>
      </c>
      <c r="Y55" s="130">
        <v>2</v>
      </c>
      <c r="Z55" s="130">
        <v>8</v>
      </c>
      <c r="AA55" s="130">
        <v>4</v>
      </c>
      <c r="AB55" s="113">
        <f>SUM(W55:AA55)</f>
        <v>276</v>
      </c>
      <c r="AC55" s="197">
        <f t="shared" si="16"/>
        <v>9.2044061418947631</v>
      </c>
    </row>
    <row r="56" spans="1:29" s="22" customFormat="1" ht="15" customHeight="1" x14ac:dyDescent="0.2">
      <c r="A56" s="203">
        <v>855</v>
      </c>
      <c r="B56" s="24" t="s">
        <v>103</v>
      </c>
      <c r="C56" s="117">
        <v>259609</v>
      </c>
      <c r="D56" s="117">
        <v>114999</v>
      </c>
      <c r="E56" s="117">
        <v>0</v>
      </c>
      <c r="F56" s="117">
        <v>0</v>
      </c>
      <c r="G56" s="117">
        <v>0</v>
      </c>
      <c r="H56" s="105">
        <f t="shared" si="5"/>
        <v>374608</v>
      </c>
      <c r="I56" s="117">
        <v>0</v>
      </c>
      <c r="J56" s="105">
        <f t="shared" si="0"/>
        <v>374608</v>
      </c>
      <c r="K56" s="117">
        <v>14209</v>
      </c>
      <c r="L56" s="105">
        <f t="shared" si="6"/>
        <v>388817</v>
      </c>
      <c r="M56" s="117">
        <v>405818</v>
      </c>
      <c r="N56" s="108">
        <f t="shared" si="1"/>
        <v>-17001</v>
      </c>
      <c r="O56" s="130">
        <v>24146</v>
      </c>
      <c r="P56" s="130">
        <v>10696</v>
      </c>
      <c r="Q56" s="130">
        <v>0</v>
      </c>
      <c r="R56" s="130">
        <v>0</v>
      </c>
      <c r="S56" s="130">
        <v>0</v>
      </c>
      <c r="T56" s="110">
        <f t="shared" si="14"/>
        <v>34842</v>
      </c>
      <c r="U56" s="130">
        <v>0</v>
      </c>
      <c r="V56" s="110">
        <f t="shared" si="15"/>
        <v>34842</v>
      </c>
      <c r="W56" s="130">
        <v>369</v>
      </c>
      <c r="X56" s="130">
        <v>47</v>
      </c>
      <c r="Y56" s="130">
        <v>0</v>
      </c>
      <c r="Z56" s="130">
        <v>0</v>
      </c>
      <c r="AA56" s="130">
        <v>0</v>
      </c>
      <c r="AB56" s="113">
        <f>SUM(W56:AA56)</f>
        <v>416</v>
      </c>
      <c r="AC56" s="197">
        <f t="shared" si="16"/>
        <v>10.751621606107571</v>
      </c>
    </row>
    <row r="57" spans="1:29" s="22" customFormat="1" ht="15" customHeight="1" x14ac:dyDescent="0.2">
      <c r="A57" s="203" t="s">
        <v>161</v>
      </c>
      <c r="B57" s="25" t="s">
        <v>100</v>
      </c>
      <c r="C57" s="117">
        <v>258309</v>
      </c>
      <c r="D57" s="117">
        <v>212086</v>
      </c>
      <c r="E57" s="117">
        <v>10335</v>
      </c>
      <c r="F57" s="117">
        <v>0</v>
      </c>
      <c r="G57" s="117">
        <v>0</v>
      </c>
      <c r="H57" s="136">
        <f t="shared" si="5"/>
        <v>480730</v>
      </c>
      <c r="I57" s="117">
        <v>0</v>
      </c>
      <c r="J57" s="137">
        <f t="shared" si="0"/>
        <v>480730</v>
      </c>
      <c r="K57" s="117">
        <v>44815</v>
      </c>
      <c r="L57" s="137">
        <f t="shared" si="6"/>
        <v>525545</v>
      </c>
      <c r="M57" s="117">
        <v>611959</v>
      </c>
      <c r="N57" s="136">
        <f t="shared" si="1"/>
        <v>-86414</v>
      </c>
      <c r="O57" s="130">
        <v>27000</v>
      </c>
      <c r="P57" s="130">
        <v>25000</v>
      </c>
      <c r="Q57" s="130">
        <v>1000</v>
      </c>
      <c r="R57" s="130">
        <v>0</v>
      </c>
      <c r="S57" s="130">
        <v>0</v>
      </c>
      <c r="T57" s="138">
        <f t="shared" si="14"/>
        <v>53000</v>
      </c>
      <c r="U57" s="130">
        <v>0</v>
      </c>
      <c r="V57" s="139">
        <f t="shared" si="15"/>
        <v>53000</v>
      </c>
      <c r="W57" s="130">
        <v>525</v>
      </c>
      <c r="X57" s="130">
        <v>91</v>
      </c>
      <c r="Y57" s="130">
        <v>1</v>
      </c>
      <c r="Z57" s="130">
        <v>0</v>
      </c>
      <c r="AA57" s="130">
        <v>0</v>
      </c>
      <c r="AB57" s="113">
        <f>SUM(W57:AA57)</f>
        <v>617</v>
      </c>
      <c r="AC57" s="197">
        <f t="shared" si="16"/>
        <v>9.0703773584905658</v>
      </c>
    </row>
    <row r="58" spans="1:29" s="22" customFormat="1" ht="12" x14ac:dyDescent="0.2">
      <c r="A58" s="125"/>
      <c r="B58" s="25"/>
      <c r="C58" s="133"/>
      <c r="D58" s="133"/>
      <c r="E58" s="133"/>
      <c r="F58" s="134"/>
      <c r="G58" s="135"/>
      <c r="H58" s="133"/>
      <c r="I58" s="134"/>
      <c r="J58" s="133"/>
      <c r="K58" s="134"/>
      <c r="L58" s="133"/>
      <c r="M58" s="134"/>
      <c r="N58" s="140"/>
      <c r="O58" s="141"/>
      <c r="P58" s="141"/>
      <c r="Q58" s="142"/>
      <c r="R58" s="142"/>
      <c r="S58" s="141"/>
      <c r="T58" s="141"/>
      <c r="U58" s="142"/>
      <c r="V58" s="141"/>
      <c r="W58" s="141"/>
      <c r="X58" s="141"/>
      <c r="Y58" s="142"/>
      <c r="Z58" s="142"/>
      <c r="AA58" s="141"/>
      <c r="AB58" s="143"/>
      <c r="AC58" s="197"/>
    </row>
    <row r="59" spans="1:29" s="22" customFormat="1" ht="12.75" thickBot="1" x14ac:dyDescent="0.25">
      <c r="A59" s="125"/>
      <c r="B59" s="26" t="s">
        <v>101</v>
      </c>
      <c r="C59" s="106">
        <f t="array" ref="C59">SUM(IF(ISERROR(C5:C57),"",C5:C57))</f>
        <v>29525304.23</v>
      </c>
      <c r="D59" s="106">
        <f t="array" ref="D59">SUM(IF(ISERROR(D5:D57),"",D5:D57))</f>
        <v>13728574.390000001</v>
      </c>
      <c r="E59" s="106">
        <f t="array" ref="E59">SUM(IF(ISERROR(E5:E57),"",E5:E57))</f>
        <v>11502242.66</v>
      </c>
      <c r="F59" s="106">
        <f t="array" ref="F59">SUM(IF(ISERROR(F5:F57),"",F5:F57))</f>
        <v>3394447.64</v>
      </c>
      <c r="G59" s="106">
        <f t="array" ref="G59">SUM(IF(ISERROR(G5:G57),"",G5:G57))</f>
        <v>1178462.67</v>
      </c>
      <c r="H59" s="106">
        <f t="array" ref="H59">SUM(IF(ISERROR(H5:H57),"",H5:H57))</f>
        <v>59329031.590000004</v>
      </c>
      <c r="I59" s="106">
        <f t="array" ref="I59">SUM(IF(ISERROR(I5:I57),"",I5:I57))</f>
        <v>482106</v>
      </c>
      <c r="J59" s="106">
        <f t="array" ref="J59">SUM(IF(ISERROR(J5:J57),"",J5:J57))</f>
        <v>59811137.590000004</v>
      </c>
      <c r="K59" s="106">
        <f t="array" ref="K59">SUM(IF(ISERROR(K5:K57),"",K5:K57))</f>
        <v>3060666.81</v>
      </c>
      <c r="L59" s="106">
        <f t="array" ref="L59">SUM(IF(ISERROR(L5:L57),"",L5:L57))</f>
        <v>62871804.399999999</v>
      </c>
      <c r="M59" s="106">
        <f t="array" ref="M59">SUM(IF(ISERROR(M5:M57),"",M5:M57))</f>
        <v>56423149.100000001</v>
      </c>
      <c r="N59" s="106">
        <f t="array" ref="N59">SUM(IF(ISERROR(N5:N57),"",N5:N57))</f>
        <v>6448655.2999999998</v>
      </c>
      <c r="O59" s="131">
        <f t="array" ref="O59">SUM(IF(ISERROR(O5:O57),"",O5:O57))</f>
        <v>3640872</v>
      </c>
      <c r="P59" s="131">
        <f t="array" ref="P59">SUM(IF(ISERROR(P5:P57),"",P5:P57))</f>
        <v>2360924</v>
      </c>
      <c r="Q59" s="131">
        <f t="array" ref="Q59">SUM(IF(ISERROR(Q5:Q57),"",Q5:Q57))</f>
        <v>2977905</v>
      </c>
      <c r="R59" s="131">
        <f t="array" ref="R59">SUM(IF(ISERROR(R5:R57),"",R5:R57))</f>
        <v>917860</v>
      </c>
      <c r="S59" s="131">
        <f t="array" ref="S59">SUM(IF(ISERROR(S5:S57),"",S5:S57))</f>
        <v>168361</v>
      </c>
      <c r="T59" s="131">
        <f t="array" ref="T59">SUM(IF(ISERROR(T5:T57),"",T5:T57))</f>
        <v>10065922</v>
      </c>
      <c r="U59" s="131">
        <f t="array" ref="U59">SUM(IF(ISERROR(U5:U57),"",U5:U57))</f>
        <v>103310</v>
      </c>
      <c r="V59" s="131">
        <f t="array" ref="V59">SUM(IF(ISERROR(V5:V57),"",V5:V57))</f>
        <v>10169232</v>
      </c>
      <c r="W59" s="131">
        <f t="array" ref="W59">SUM(IF(ISERROR(W5:W57),"",W5:W57))</f>
        <v>51619</v>
      </c>
      <c r="X59" s="131">
        <f t="array" ref="X59">SUM(IF(ISERROR(X5:X57),"",X5:X57))</f>
        <v>6499</v>
      </c>
      <c r="Y59" s="131">
        <f t="array" ref="Y59">SUM(IF(ISERROR(Y5:Y57),"",Y5:Y57))</f>
        <v>209</v>
      </c>
      <c r="Z59" s="131">
        <f t="array" ref="Z59">SUM(IF(ISERROR(Z5:Z57),"",Z5:Z57))</f>
        <v>326</v>
      </c>
      <c r="AA59" s="131">
        <f t="array" ref="AA59">SUM(IF(ISERROR(AA5:AA57),"",AA5:AA57))</f>
        <v>254</v>
      </c>
      <c r="AB59" s="131">
        <f t="array" ref="AB59">SUM(IF(ISERROR(AB5:AB57),"",AB5:AB57))</f>
        <v>58907</v>
      </c>
      <c r="AC59" s="199">
        <f t="shared" si="16"/>
        <v>5.8940484130514825</v>
      </c>
    </row>
    <row r="60" spans="1:29" s="22" customFormat="1" ht="12.75" thickTop="1" x14ac:dyDescent="0.2">
      <c r="A60" s="125"/>
      <c r="C60" s="59"/>
      <c r="D60" s="59"/>
      <c r="E60" s="59"/>
      <c r="F60" s="118"/>
      <c r="G60" s="118"/>
      <c r="H60" s="59"/>
      <c r="I60" s="118"/>
      <c r="J60" s="59"/>
      <c r="K60" s="118"/>
      <c r="L60" s="59"/>
      <c r="M60" s="118"/>
      <c r="N60" s="59"/>
    </row>
    <row r="61" spans="1:29" s="49" customFormat="1" ht="12" x14ac:dyDescent="0.2">
      <c r="A61" s="128"/>
      <c r="C61" s="63" t="s">
        <v>195</v>
      </c>
      <c r="D61" s="63"/>
      <c r="E61" s="63"/>
      <c r="F61" s="119"/>
      <c r="G61" s="119"/>
      <c r="H61" s="63"/>
      <c r="I61" s="119"/>
      <c r="J61" s="63"/>
      <c r="K61" s="119"/>
      <c r="L61" s="63"/>
      <c r="M61" s="119"/>
      <c r="N61" s="63"/>
    </row>
    <row r="62" spans="1:29" s="49" customFormat="1" ht="12" x14ac:dyDescent="0.2">
      <c r="A62" s="128"/>
      <c r="C62" s="63" t="s">
        <v>126</v>
      </c>
      <c r="D62" s="63"/>
      <c r="E62" s="63"/>
      <c r="F62" s="119"/>
      <c r="G62" s="119"/>
      <c r="H62" s="63"/>
      <c r="I62" s="119"/>
      <c r="J62" s="63"/>
      <c r="K62" s="119"/>
      <c r="L62" s="63"/>
      <c r="M62" s="119"/>
      <c r="N62" s="63"/>
    </row>
    <row r="63" spans="1:29" s="49" customFormat="1" ht="12" x14ac:dyDescent="0.2">
      <c r="A63" s="128"/>
      <c r="C63" s="63"/>
      <c r="D63" s="63"/>
      <c r="E63" s="63"/>
      <c r="F63" s="119"/>
      <c r="G63" s="119"/>
      <c r="H63" s="63"/>
      <c r="I63" s="119"/>
      <c r="J63" s="63"/>
      <c r="K63" s="119"/>
      <c r="L63" s="63"/>
      <c r="M63" s="119"/>
      <c r="N63" s="63"/>
    </row>
  </sheetData>
  <sheetProtection formatCells="0"/>
  <mergeCells count="13">
    <mergeCell ref="C1:J1"/>
    <mergeCell ref="O1:V1"/>
    <mergeCell ref="W1:AB1"/>
    <mergeCell ref="F2:F3"/>
    <mergeCell ref="H2:H3"/>
    <mergeCell ref="J2:J3"/>
    <mergeCell ref="L2:L3"/>
    <mergeCell ref="M2:M3"/>
    <mergeCell ref="N2:N3"/>
    <mergeCell ref="R2:R3"/>
    <mergeCell ref="T2:T3"/>
    <mergeCell ref="Z2:Z3"/>
    <mergeCell ref="AC2:AC3"/>
  </mergeCells>
  <phoneticPr fontId="0" type="noConversion"/>
  <printOptions horizontalCentered="1" gridLines="1" gridLinesSet="0"/>
  <pageMargins left="0.25" right="0.25" top="0.75" bottom="0.75" header="0.25" footer="0.25"/>
  <pageSetup scale="79" fitToWidth="2" fitToHeight="0" pageOrder="overThenDown" orientation="landscape" r:id="rId1"/>
  <headerFooter alignWithMargins="0">
    <oddHeader>&amp;C&amp;"Arial,Bold"&amp;14Municipal Gas Revenues, Sales, and Users for the Year Ended December 31, 2020</oddHeader>
    <oddFooter>&amp;L&amp;"Arial,Regular"&amp;10Source:Form MG-1 (IUB 24/7)&amp;C&amp;"Arial,Regular"&amp;10Page &amp;P of &amp;N&amp;R&amp;"Arial,Regular"&amp;10&amp;D</oddFooter>
  </headerFooter>
  <colBreaks count="1" manualBreakCount="1">
    <brk id="14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J36"/>
  <sheetViews>
    <sheetView zoomScaleNormal="100" workbookViewId="0">
      <pane xSplit="2" ySplit="1" topLeftCell="C2" activePane="bottomRight" state="frozen"/>
      <selection sqref="A1:K107"/>
      <selection pane="topRight" sqref="A1:K107"/>
      <selection pane="bottomLeft" sqref="A1:K107"/>
      <selection pane="bottomRight" activeCell="A38" sqref="A38"/>
    </sheetView>
  </sheetViews>
  <sheetFormatPr defaultColWidth="7.77734375" defaultRowHeight="12" x14ac:dyDescent="0.2"/>
  <cols>
    <col min="1" max="1" width="6.77734375" style="19" customWidth="1"/>
    <col min="2" max="2" width="28.77734375" style="22" bestFit="1" customWidth="1"/>
    <col min="3" max="3" width="9.77734375" style="21" bestFit="1" customWidth="1"/>
    <col min="4" max="4" width="9.77734375" style="21" customWidth="1"/>
    <col min="5" max="5" width="9.77734375" style="31" customWidth="1"/>
    <col min="6" max="6" width="2.109375" style="21" customWidth="1"/>
    <col min="7" max="16384" width="7.77734375" style="21"/>
  </cols>
  <sheetData>
    <row r="1" spans="1:10" s="22" customFormat="1" ht="36" x14ac:dyDescent="0.2">
      <c r="A1" s="29" t="s">
        <v>189</v>
      </c>
      <c r="B1" s="23" t="s">
        <v>49</v>
      </c>
      <c r="C1" s="163" t="s">
        <v>106</v>
      </c>
      <c r="D1" s="161" t="s">
        <v>190</v>
      </c>
      <c r="E1" s="166" t="s">
        <v>188</v>
      </c>
    </row>
    <row r="2" spans="1:10" x14ac:dyDescent="0.2">
      <c r="C2" s="164"/>
      <c r="D2" s="162"/>
      <c r="E2" s="167"/>
    </row>
    <row r="3" spans="1:10" ht="24" customHeight="1" x14ac:dyDescent="0.2">
      <c r="A3" s="157">
        <v>3561</v>
      </c>
      <c r="B3" s="165" t="s">
        <v>180</v>
      </c>
      <c r="C3" s="165">
        <v>0</v>
      </c>
      <c r="D3" s="174" t="s">
        <v>36</v>
      </c>
      <c r="E3" s="168" t="s">
        <v>36</v>
      </c>
    </row>
    <row r="4" spans="1:10" ht="24" customHeight="1" x14ac:dyDescent="0.2">
      <c r="A4" s="53">
        <v>3564</v>
      </c>
      <c r="B4" s="165" t="s">
        <v>118</v>
      </c>
      <c r="C4" s="165">
        <v>37164113</v>
      </c>
      <c r="D4" s="174" t="s">
        <v>36</v>
      </c>
      <c r="E4" s="168" t="s">
        <v>36</v>
      </c>
    </row>
    <row r="5" spans="1:10" ht="24" customHeight="1" x14ac:dyDescent="0.2">
      <c r="A5" s="157">
        <v>3570</v>
      </c>
      <c r="B5" s="165" t="s">
        <v>182</v>
      </c>
      <c r="C5" s="165">
        <v>1011977</v>
      </c>
      <c r="D5" s="174" t="s">
        <v>36</v>
      </c>
      <c r="E5" s="168" t="s">
        <v>36</v>
      </c>
    </row>
    <row r="6" spans="1:10" ht="24" customHeight="1" x14ac:dyDescent="0.2">
      <c r="A6" s="158">
        <v>3572</v>
      </c>
      <c r="B6" s="165" t="s">
        <v>105</v>
      </c>
      <c r="C6" s="165">
        <v>0</v>
      </c>
      <c r="D6" s="174" t="s">
        <v>36</v>
      </c>
      <c r="E6" s="168" t="s">
        <v>36</v>
      </c>
      <c r="J6" s="55"/>
    </row>
    <row r="7" spans="1:10" ht="24" customHeight="1" x14ac:dyDescent="0.2">
      <c r="A7" s="53">
        <v>3620</v>
      </c>
      <c r="B7" s="165" t="s">
        <v>191</v>
      </c>
      <c r="C7" s="165">
        <v>0</v>
      </c>
      <c r="D7" s="174" t="s">
        <v>36</v>
      </c>
      <c r="E7" s="168" t="s">
        <v>36</v>
      </c>
    </row>
    <row r="8" spans="1:10" ht="24" customHeight="1" x14ac:dyDescent="0.2">
      <c r="A8" s="53">
        <v>3627</v>
      </c>
      <c r="B8" s="165" t="s">
        <v>167</v>
      </c>
      <c r="C8" s="165">
        <v>4314626</v>
      </c>
      <c r="D8" s="174" t="s">
        <v>36</v>
      </c>
      <c r="E8" s="168" t="s">
        <v>36</v>
      </c>
    </row>
    <row r="9" spans="1:10" ht="24" customHeight="1" x14ac:dyDescent="0.2">
      <c r="A9" s="158">
        <v>3628</v>
      </c>
      <c r="B9" s="165" t="s">
        <v>104</v>
      </c>
      <c r="C9" s="165">
        <v>6615127.6399999997</v>
      </c>
      <c r="D9" s="174" t="s">
        <v>36</v>
      </c>
      <c r="E9" s="168" t="s">
        <v>36</v>
      </c>
    </row>
    <row r="10" spans="1:10" ht="24" customHeight="1" x14ac:dyDescent="0.2">
      <c r="A10" s="53">
        <v>3695</v>
      </c>
      <c r="B10" s="165" t="s">
        <v>181</v>
      </c>
      <c r="C10" s="165">
        <v>57289905.159999996</v>
      </c>
      <c r="D10" s="174" t="s">
        <v>36</v>
      </c>
      <c r="E10" s="168" t="s">
        <v>36</v>
      </c>
    </row>
    <row r="11" spans="1:10" ht="24" customHeight="1" x14ac:dyDescent="0.2">
      <c r="A11" s="53">
        <v>3873</v>
      </c>
      <c r="B11" s="165" t="s">
        <v>115</v>
      </c>
      <c r="C11" s="165">
        <v>5636277</v>
      </c>
      <c r="D11" s="174" t="s">
        <v>36</v>
      </c>
      <c r="E11" s="168" t="s">
        <v>36</v>
      </c>
    </row>
    <row r="12" spans="1:10" ht="24" customHeight="1" x14ac:dyDescent="0.2">
      <c r="A12" s="158">
        <v>3900</v>
      </c>
      <c r="B12" s="165" t="s">
        <v>121</v>
      </c>
      <c r="C12" s="165">
        <v>0</v>
      </c>
      <c r="D12" s="174" t="s">
        <v>36</v>
      </c>
      <c r="E12" s="168" t="s">
        <v>36</v>
      </c>
    </row>
    <row r="13" spans="1:10" ht="24" customHeight="1" x14ac:dyDescent="0.2">
      <c r="A13" s="53">
        <v>4192</v>
      </c>
      <c r="B13" s="165" t="s">
        <v>119</v>
      </c>
      <c r="C13" s="165">
        <v>46412650.5</v>
      </c>
      <c r="D13" s="174" t="s">
        <v>36</v>
      </c>
      <c r="E13" s="168" t="s">
        <v>36</v>
      </c>
    </row>
    <row r="14" spans="1:10" ht="24" customHeight="1" x14ac:dyDescent="0.2">
      <c r="A14" s="53">
        <v>4197</v>
      </c>
      <c r="B14" s="165" t="s">
        <v>120</v>
      </c>
      <c r="C14" s="165">
        <v>0</v>
      </c>
      <c r="D14" s="174" t="s">
        <v>36</v>
      </c>
      <c r="E14" s="168" t="s">
        <v>36</v>
      </c>
    </row>
    <row r="15" spans="1:10" ht="24" customHeight="1" x14ac:dyDescent="0.2">
      <c r="A15" s="53">
        <v>4199</v>
      </c>
      <c r="B15" s="165" t="s">
        <v>122</v>
      </c>
      <c r="C15" s="165">
        <v>9093054</v>
      </c>
      <c r="D15" s="174" t="s">
        <v>36</v>
      </c>
      <c r="E15" s="168" t="s">
        <v>36</v>
      </c>
    </row>
    <row r="16" spans="1:10" ht="24" customHeight="1" x14ac:dyDescent="0.2">
      <c r="A16" s="53">
        <v>4287</v>
      </c>
      <c r="B16" s="165" t="s">
        <v>131</v>
      </c>
      <c r="C16" s="165">
        <v>0</v>
      </c>
      <c r="D16" s="174" t="s">
        <v>36</v>
      </c>
      <c r="E16" s="168" t="s">
        <v>36</v>
      </c>
    </row>
    <row r="17" spans="1:5" ht="24" customHeight="1" x14ac:dyDescent="0.2">
      <c r="A17" s="157">
        <v>4293</v>
      </c>
      <c r="B17" s="165" t="s">
        <v>184</v>
      </c>
      <c r="C17" s="165">
        <v>38596780</v>
      </c>
      <c r="D17" s="174" t="s">
        <v>36</v>
      </c>
      <c r="E17" s="168" t="s">
        <v>36</v>
      </c>
    </row>
    <row r="18" spans="1:5" ht="24" customHeight="1" x14ac:dyDescent="0.2">
      <c r="A18" s="157">
        <v>4365</v>
      </c>
      <c r="B18" s="165" t="s">
        <v>185</v>
      </c>
      <c r="C18" s="165">
        <v>80431</v>
      </c>
      <c r="D18" s="174" t="s">
        <v>36</v>
      </c>
      <c r="E18" s="168" t="s">
        <v>36</v>
      </c>
    </row>
    <row r="19" spans="1:5" ht="24" customHeight="1" x14ac:dyDescent="0.2">
      <c r="A19" s="157">
        <v>4382</v>
      </c>
      <c r="B19" s="165" t="s">
        <v>178</v>
      </c>
      <c r="C19" s="165">
        <v>0</v>
      </c>
      <c r="D19" s="174" t="s">
        <v>36</v>
      </c>
      <c r="E19" s="168" t="s">
        <v>36</v>
      </c>
    </row>
    <row r="20" spans="1:5" ht="24" customHeight="1" x14ac:dyDescent="0.2">
      <c r="A20" s="159">
        <v>4406</v>
      </c>
      <c r="B20" s="165" t="s">
        <v>171</v>
      </c>
      <c r="C20" s="165">
        <v>11916984</v>
      </c>
      <c r="D20" s="174" t="s">
        <v>36</v>
      </c>
      <c r="E20" s="168" t="s">
        <v>36</v>
      </c>
    </row>
    <row r="21" spans="1:5" ht="24" customHeight="1" x14ac:dyDescent="0.2">
      <c r="A21" s="53">
        <v>4414</v>
      </c>
      <c r="B21" s="165" t="s">
        <v>127</v>
      </c>
      <c r="C21" s="165">
        <v>141618.23000000001</v>
      </c>
      <c r="D21" s="174" t="s">
        <v>36</v>
      </c>
      <c r="E21" s="168" t="s">
        <v>36</v>
      </c>
    </row>
    <row r="22" spans="1:5" ht="24" customHeight="1" x14ac:dyDescent="0.2">
      <c r="A22" s="53">
        <v>4422</v>
      </c>
      <c r="B22" s="165" t="s">
        <v>129</v>
      </c>
      <c r="C22" s="165">
        <v>0</v>
      </c>
      <c r="D22" s="174" t="s">
        <v>36</v>
      </c>
      <c r="E22" s="168" t="s">
        <v>36</v>
      </c>
    </row>
    <row r="23" spans="1:5" ht="24" customHeight="1" x14ac:dyDescent="0.2">
      <c r="A23" s="157">
        <v>4428</v>
      </c>
      <c r="B23" s="165" t="s">
        <v>172</v>
      </c>
      <c r="C23" s="165">
        <v>23236.26</v>
      </c>
      <c r="D23" s="174" t="s">
        <v>36</v>
      </c>
      <c r="E23" s="168" t="s">
        <v>36</v>
      </c>
    </row>
    <row r="24" spans="1:5" ht="24" customHeight="1" x14ac:dyDescent="0.2">
      <c r="A24" s="157">
        <v>4439</v>
      </c>
      <c r="B24" s="165" t="s">
        <v>128</v>
      </c>
      <c r="C24" s="165">
        <v>82</v>
      </c>
      <c r="D24" s="174" t="s">
        <v>36</v>
      </c>
      <c r="E24" s="168" t="s">
        <v>36</v>
      </c>
    </row>
    <row r="25" spans="1:5" ht="24" customHeight="1" x14ac:dyDescent="0.2">
      <c r="A25" s="160">
        <v>4440</v>
      </c>
      <c r="B25" s="165" t="s">
        <v>130</v>
      </c>
      <c r="C25" s="165">
        <v>39000296</v>
      </c>
      <c r="D25" s="174" t="s">
        <v>36</v>
      </c>
      <c r="E25" s="168" t="s">
        <v>36</v>
      </c>
    </row>
    <row r="26" spans="1:5" ht="24" customHeight="1" x14ac:dyDescent="0.2">
      <c r="A26" s="159">
        <v>4473</v>
      </c>
      <c r="B26" s="165" t="s">
        <v>164</v>
      </c>
      <c r="C26" s="165">
        <v>74916312</v>
      </c>
      <c r="D26" s="174" t="s">
        <v>36</v>
      </c>
      <c r="E26" s="168" t="s">
        <v>36</v>
      </c>
    </row>
    <row r="27" spans="1:5" ht="24" customHeight="1" x14ac:dyDescent="0.2">
      <c r="A27" s="160">
        <v>4476</v>
      </c>
      <c r="B27" s="165" t="s">
        <v>165</v>
      </c>
      <c r="C27" s="165">
        <v>0</v>
      </c>
      <c r="D27" s="174" t="s">
        <v>36</v>
      </c>
      <c r="E27" s="168" t="s">
        <v>36</v>
      </c>
    </row>
    <row r="28" spans="1:5" ht="24" customHeight="1" x14ac:dyDescent="0.2">
      <c r="A28" s="160">
        <v>4551</v>
      </c>
      <c r="B28" s="165" t="s">
        <v>169</v>
      </c>
      <c r="C28" s="165">
        <v>572916.76</v>
      </c>
      <c r="D28" s="174" t="s">
        <v>36</v>
      </c>
      <c r="E28" s="168" t="s">
        <v>36</v>
      </c>
    </row>
    <row r="29" spans="1:5" ht="24" customHeight="1" x14ac:dyDescent="0.2">
      <c r="A29" s="160">
        <v>4649</v>
      </c>
      <c r="B29" s="165" t="s">
        <v>174</v>
      </c>
      <c r="C29" s="165">
        <v>919789</v>
      </c>
      <c r="D29" s="174" t="s">
        <v>36</v>
      </c>
      <c r="E29" s="168" t="s">
        <v>36</v>
      </c>
    </row>
    <row r="30" spans="1:5" ht="24" customHeight="1" x14ac:dyDescent="0.2">
      <c r="A30" s="160">
        <v>4663</v>
      </c>
      <c r="B30" s="165" t="s">
        <v>179</v>
      </c>
      <c r="C30" s="165">
        <v>268361</v>
      </c>
      <c r="D30" s="174" t="s">
        <v>36</v>
      </c>
      <c r="E30" s="168" t="s">
        <v>36</v>
      </c>
    </row>
    <row r="31" spans="1:5" x14ac:dyDescent="0.2">
      <c r="B31" s="25"/>
      <c r="C31" s="153"/>
      <c r="D31" s="156"/>
      <c r="E31" s="167"/>
    </row>
    <row r="32" spans="1:5" ht="12.75" thickBot="1" x14ac:dyDescent="0.25">
      <c r="A32" s="200"/>
      <c r="B32" s="26" t="s">
        <v>101</v>
      </c>
      <c r="C32" s="144">
        <f t="shared" ref="C32" si="0">SUM(C2:C30)</f>
        <v>333974536.54999995</v>
      </c>
      <c r="D32" s="175" t="s">
        <v>36</v>
      </c>
      <c r="E32" s="175" t="s">
        <v>36</v>
      </c>
    </row>
    <row r="33" spans="1:10" ht="12.75" thickTop="1" x14ac:dyDescent="0.2"/>
    <row r="34" spans="1:10" ht="31.5" customHeight="1" x14ac:dyDescent="0.2">
      <c r="A34" s="201" t="s">
        <v>205</v>
      </c>
      <c r="B34" s="201"/>
      <c r="C34" s="201"/>
      <c r="D34" s="201"/>
      <c r="E34" s="201"/>
      <c r="F34" s="202"/>
      <c r="G34" s="202"/>
      <c r="H34" s="202"/>
      <c r="I34" s="70"/>
      <c r="J34" s="70"/>
    </row>
    <row r="36" spans="1:10" x14ac:dyDescent="0.2">
      <c r="C36" s="27"/>
    </row>
  </sheetData>
  <sheetProtection formatCells="0"/>
  <sortState ref="A4:L30">
    <sortCondition ref="A4:A30"/>
  </sortState>
  <mergeCells count="1">
    <mergeCell ref="A34:E34"/>
  </mergeCells>
  <phoneticPr fontId="0" type="noConversion"/>
  <printOptions horizontalCentered="1" gridLines="1" gridLinesSet="0"/>
  <pageMargins left="0.25" right="0.25" top="0.75" bottom="0.5" header="0.25" footer="0.25"/>
  <pageSetup scale="94" pageOrder="overThenDown" orientation="portrait" horizontalDpi="4294967292" r:id="rId1"/>
  <headerFooter alignWithMargins="0">
    <oddHeader>&amp;C&amp;"Arial,Bold"&amp;14Certified Natural Gas Providers (CNGP) Revenues and Sales for the Year Ended December 31, 2020</oddHeader>
    <oddFooter>&amp;L&amp;"Arial,Regular"&amp;10Source: CNGP-1 (IUB 24/7)&amp;C&amp;"Arial,Regular"&amp;10Page &amp;P of &amp;N&amp;R&amp;"Arial,Regular"&amp;10&amp;D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H24"/>
  <sheetViews>
    <sheetView zoomScaleNormal="100" workbookViewId="0">
      <pane xSplit="2" ySplit="1" topLeftCell="C2" activePane="bottomRight" state="frozen"/>
      <selection sqref="A1:K107"/>
      <selection pane="topRight" sqref="A1:K107"/>
      <selection pane="bottomLeft" sqref="A1:K107"/>
      <selection pane="bottomRight" activeCell="G7" sqref="G7"/>
    </sheetView>
  </sheetViews>
  <sheetFormatPr defaultColWidth="7.77734375" defaultRowHeight="12" x14ac:dyDescent="0.2"/>
  <cols>
    <col min="1" max="1" width="6.77734375" style="19" customWidth="1"/>
    <col min="2" max="2" width="28.77734375" style="22" customWidth="1"/>
    <col min="3" max="4" width="9.77734375" style="21" customWidth="1"/>
    <col min="5" max="5" width="9.77734375" style="31" customWidth="1"/>
    <col min="6" max="16384" width="7.77734375" style="21"/>
  </cols>
  <sheetData>
    <row r="1" spans="1:8" s="22" customFormat="1" ht="36" x14ac:dyDescent="0.2">
      <c r="A1" s="29" t="s">
        <v>189</v>
      </c>
      <c r="B1" s="23" t="s">
        <v>49</v>
      </c>
      <c r="C1" s="163" t="s">
        <v>106</v>
      </c>
      <c r="D1" s="161" t="s">
        <v>196</v>
      </c>
      <c r="E1" s="166" t="s">
        <v>192</v>
      </c>
    </row>
    <row r="2" spans="1:8" x14ac:dyDescent="0.2">
      <c r="A2" s="53"/>
      <c r="B2" s="54"/>
      <c r="C2" s="170"/>
      <c r="D2" s="155"/>
      <c r="E2" s="172"/>
      <c r="F2" s="55"/>
      <c r="G2" s="55"/>
    </row>
    <row r="3" spans="1:8" s="70" customFormat="1" ht="24" customHeight="1" x14ac:dyDescent="0.2">
      <c r="A3" s="158">
        <v>4303</v>
      </c>
      <c r="B3" s="165" t="s">
        <v>177</v>
      </c>
      <c r="C3" s="165">
        <v>2427932</v>
      </c>
      <c r="D3" s="174" t="s">
        <v>36</v>
      </c>
      <c r="E3" s="168" t="s">
        <v>36</v>
      </c>
      <c r="F3" s="69"/>
      <c r="G3" s="69"/>
    </row>
    <row r="4" spans="1:8" s="70" customFormat="1" ht="24" customHeight="1" x14ac:dyDescent="0.2">
      <c r="A4" s="158">
        <v>4349</v>
      </c>
      <c r="B4" s="165" t="s">
        <v>183</v>
      </c>
      <c r="C4" s="165">
        <v>35319</v>
      </c>
      <c r="D4" s="174" t="s">
        <v>36</v>
      </c>
      <c r="E4" s="168" t="s">
        <v>36</v>
      </c>
      <c r="F4" s="69"/>
      <c r="G4" s="69"/>
    </row>
    <row r="5" spans="1:8" s="70" customFormat="1" ht="24" customHeight="1" x14ac:dyDescent="0.2">
      <c r="A5" s="158">
        <v>4364</v>
      </c>
      <c r="B5" s="165" t="s">
        <v>176</v>
      </c>
      <c r="C5" s="165">
        <v>245580.53</v>
      </c>
      <c r="D5" s="174" t="s">
        <v>36</v>
      </c>
      <c r="E5" s="168" t="s">
        <v>36</v>
      </c>
      <c r="F5" s="69"/>
      <c r="G5" s="69"/>
    </row>
    <row r="6" spans="1:8" s="70" customFormat="1" ht="24" customHeight="1" x14ac:dyDescent="0.2">
      <c r="A6" s="158">
        <v>4433</v>
      </c>
      <c r="B6" s="165" t="s">
        <v>187</v>
      </c>
      <c r="C6" s="165">
        <v>744139</v>
      </c>
      <c r="D6" s="174" t="s">
        <v>36</v>
      </c>
      <c r="E6" s="168" t="s">
        <v>36</v>
      </c>
      <c r="F6" s="69"/>
      <c r="G6" s="69"/>
    </row>
    <row r="7" spans="1:8" s="70" customFormat="1" ht="24" customHeight="1" x14ac:dyDescent="0.2">
      <c r="A7" s="158">
        <v>4441</v>
      </c>
      <c r="B7" s="165" t="s">
        <v>173</v>
      </c>
      <c r="C7" s="165">
        <v>324307</v>
      </c>
      <c r="D7" s="174" t="s">
        <v>36</v>
      </c>
      <c r="E7" s="168" t="s">
        <v>36</v>
      </c>
      <c r="F7" s="69"/>
      <c r="G7" s="69"/>
    </row>
    <row r="8" spans="1:8" s="70" customFormat="1" ht="24" customHeight="1" x14ac:dyDescent="0.2">
      <c r="A8" s="157">
        <v>4442</v>
      </c>
      <c r="B8" s="165" t="s">
        <v>175</v>
      </c>
      <c r="C8" s="165">
        <v>4256</v>
      </c>
      <c r="D8" s="174" t="s">
        <v>36</v>
      </c>
      <c r="E8" s="168" t="s">
        <v>36</v>
      </c>
      <c r="F8" s="69"/>
      <c r="G8" s="69"/>
    </row>
    <row r="9" spans="1:8" x14ac:dyDescent="0.2">
      <c r="A9" s="53"/>
      <c r="B9" s="68"/>
      <c r="C9" s="171"/>
      <c r="D9" s="154"/>
      <c r="E9" s="172"/>
      <c r="F9" s="55"/>
      <c r="G9" s="55"/>
    </row>
    <row r="10" spans="1:8" ht="12.75" thickBot="1" x14ac:dyDescent="0.25">
      <c r="A10" s="53">
        <v>6</v>
      </c>
      <c r="B10" s="66" t="s">
        <v>101</v>
      </c>
      <c r="C10" s="205">
        <v>3781533.53</v>
      </c>
      <c r="D10" s="206" t="s">
        <v>36</v>
      </c>
      <c r="E10" s="207" t="s">
        <v>36</v>
      </c>
      <c r="F10" s="55"/>
      <c r="G10" s="55"/>
    </row>
    <row r="11" spans="1:8" ht="12.75" thickTop="1" x14ac:dyDescent="0.2">
      <c r="A11" s="53"/>
      <c r="B11" s="54"/>
      <c r="C11" s="55"/>
      <c r="D11" s="55"/>
      <c r="E11" s="65"/>
      <c r="F11" s="55"/>
      <c r="G11" s="55"/>
    </row>
    <row r="12" spans="1:8" x14ac:dyDescent="0.2">
      <c r="A12" s="53"/>
      <c r="B12" s="54"/>
      <c r="C12" s="55"/>
      <c r="D12" s="55"/>
      <c r="E12" s="65"/>
      <c r="F12" s="55"/>
      <c r="G12" s="55"/>
    </row>
    <row r="13" spans="1:8" x14ac:dyDescent="0.2">
      <c r="A13" s="173" t="s">
        <v>193</v>
      </c>
      <c r="B13" s="67" t="s">
        <v>194</v>
      </c>
      <c r="C13" s="55"/>
      <c r="D13" s="55"/>
      <c r="E13" s="65"/>
      <c r="F13" s="55"/>
      <c r="G13" s="55"/>
    </row>
    <row r="14" spans="1:8" x14ac:dyDescent="0.2">
      <c r="A14" s="67"/>
      <c r="B14" s="54"/>
      <c r="C14" s="55"/>
      <c r="D14" s="55"/>
      <c r="E14" s="65"/>
      <c r="F14" s="55"/>
      <c r="G14" s="55"/>
    </row>
    <row r="15" spans="1:8" ht="15.75" x14ac:dyDescent="0.25">
      <c r="A15" s="173"/>
      <c r="B15" s="169"/>
      <c r="C15" s="55"/>
      <c r="D15" s="55"/>
      <c r="E15" s="65"/>
      <c r="F15" s="55"/>
      <c r="G15"/>
      <c r="H15"/>
    </row>
    <row r="16" spans="1:8" ht="15.75" x14ac:dyDescent="0.25">
      <c r="A16" s="53"/>
      <c r="B16" s="54"/>
      <c r="C16" s="55"/>
      <c r="D16" s="55"/>
      <c r="E16" s="65"/>
      <c r="F16" s="55"/>
      <c r="G16"/>
      <c r="H16"/>
    </row>
    <row r="17" spans="1:8" ht="15.75" x14ac:dyDescent="0.25">
      <c r="A17" s="53"/>
      <c r="B17" s="54"/>
      <c r="C17" s="55"/>
      <c r="D17" s="55"/>
      <c r="E17" s="65"/>
      <c r="F17" s="55"/>
      <c r="G17"/>
      <c r="H17"/>
    </row>
    <row r="18" spans="1:8" ht="15.75" x14ac:dyDescent="0.25">
      <c r="A18" s="53"/>
      <c r="B18" s="54"/>
      <c r="C18" s="55"/>
      <c r="D18" s="55"/>
      <c r="E18" s="65"/>
      <c r="F18" s="55"/>
      <c r="G18"/>
      <c r="H18"/>
    </row>
    <row r="19" spans="1:8" ht="15.75" x14ac:dyDescent="0.25">
      <c r="A19" s="53"/>
      <c r="B19" s="54"/>
      <c r="C19" s="55"/>
      <c r="D19" s="55"/>
      <c r="E19" s="65"/>
      <c r="F19" s="55"/>
      <c r="G19"/>
      <c r="H19"/>
    </row>
    <row r="20" spans="1:8" x14ac:dyDescent="0.2">
      <c r="A20" s="53"/>
      <c r="B20" s="54"/>
      <c r="C20" s="55"/>
      <c r="D20" s="55"/>
      <c r="E20" s="65"/>
      <c r="F20" s="55"/>
      <c r="G20" s="55"/>
    </row>
    <row r="21" spans="1:8" x14ac:dyDescent="0.2">
      <c r="A21" s="53"/>
      <c r="B21" s="54"/>
      <c r="C21" s="55"/>
      <c r="D21" s="55"/>
      <c r="E21" s="65"/>
      <c r="F21" s="55"/>
      <c r="G21" s="55"/>
    </row>
    <row r="22" spans="1:8" x14ac:dyDescent="0.2">
      <c r="A22" s="53"/>
      <c r="B22" s="54"/>
      <c r="C22" s="55"/>
      <c r="D22" s="55"/>
      <c r="E22" s="65"/>
      <c r="F22" s="55"/>
      <c r="G22" s="55"/>
    </row>
    <row r="23" spans="1:8" x14ac:dyDescent="0.2">
      <c r="A23" s="53"/>
      <c r="B23" s="54"/>
      <c r="C23" s="55"/>
      <c r="D23" s="55"/>
      <c r="E23" s="65"/>
      <c r="F23" s="55"/>
      <c r="G23" s="55"/>
    </row>
    <row r="24" spans="1:8" x14ac:dyDescent="0.2">
      <c r="A24" s="53"/>
      <c r="B24" s="54"/>
      <c r="C24" s="55"/>
      <c r="D24" s="55"/>
      <c r="E24" s="65"/>
      <c r="F24" s="55"/>
      <c r="G24" s="55"/>
    </row>
  </sheetData>
  <sheetProtection formatCells="0"/>
  <sortState ref="A4:K9">
    <sortCondition ref="A4:A9"/>
  </sortState>
  <printOptions horizontalCentered="1" gridLines="1" gridLinesSet="0"/>
  <pageMargins left="0.25" right="0.25" top="1" bottom="0.75" header="0.25" footer="0.5"/>
  <pageSetup pageOrder="overThenDown" orientation="portrait" horizontalDpi="4294967292" r:id="rId1"/>
  <headerFooter alignWithMargins="0">
    <oddHeader>&amp;C&amp;"Arial,Bold"&amp;14  Vehicle Fuel Providers (VFP) Revenues and Sales for the
Year Ended December 31, 2020</oddHeader>
    <oddFooter>&amp;L&amp;"Arial,Regular"&amp;10Source: CNGP-1 (IUB 24/7)&amp;C&amp;"Arial,Regular"&amp;10Page &amp;P of &amp;N&amp;R&amp;"Arial,Regular"&amp;10&amp;D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Investor Owned Gas</vt:lpstr>
      <vt:lpstr>Municipal Gas</vt:lpstr>
      <vt:lpstr>Certified Natural Gas Providers</vt:lpstr>
      <vt:lpstr>Vehicle Fuel Providers</vt:lpstr>
      <vt:lpstr>'Investor Owned Gas'!Print_Area</vt:lpstr>
      <vt:lpstr>'Municipal Gas'!Print_Area</vt:lpstr>
      <vt:lpstr>'Municipal Gas'!Print_Titles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Teresa McConnell</cp:lastModifiedBy>
  <cp:lastPrinted>2021-10-27T15:15:54Z</cp:lastPrinted>
  <dcterms:created xsi:type="dcterms:W3CDTF">1999-01-05T21:12:15Z</dcterms:created>
  <dcterms:modified xsi:type="dcterms:W3CDTF">2021-10-27T15:16:38Z</dcterms:modified>
</cp:coreProperties>
</file>