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\\iowa.gov.state.ia.us\data\IUBUsers\MMyers\Desktop\"/>
    </mc:Choice>
  </mc:AlternateContent>
  <xr:revisionPtr revIDLastSave="0" documentId="8_{7DDA17C8-3832-45ED-A135-6C4AEE854393}" xr6:coauthVersionLast="36" xr6:coauthVersionMax="36" xr10:uidLastSave="{00000000-0000-0000-0000-000000000000}"/>
  <bookViews>
    <workbookView xWindow="12420" yWindow="8175" windowWidth="31695" windowHeight="20130" tabRatio="755" firstSheet="3" activeTab="10" xr2:uid="{00000000-000D-0000-FFFF-FFFF00000000}"/>
  </bookViews>
  <sheets>
    <sheet name="SchA Revenue Requirement" sheetId="1" r:id="rId1"/>
    <sheet name="SchB Rate of Return" sheetId="3" r:id="rId2"/>
    <sheet name="SchC Pg1 Income Statement" sheetId="6" r:id="rId3"/>
    <sheet name="SchC Pg2 IS Adj " sheetId="8" r:id="rId4"/>
    <sheet name="SchC Pg3 IS Adj " sheetId="9" r:id="rId5"/>
    <sheet name="SchC Pg4 IS Adj " sheetId="10" r:id="rId6"/>
    <sheet name="SchD Pg1 Rate Base" sheetId="4" r:id="rId7"/>
    <sheet name="SchD Pg2 RB Adj" sheetId="5" r:id="rId8"/>
    <sheet name="SchE Cash Working Capital" sheetId="11" r:id="rId9"/>
    <sheet name="SchF Interest Synch" sheetId="12" r:id="rId10"/>
    <sheet name="SchG Taxes" sheetId="2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C18" i="12" l="1"/>
  <c r="C28" i="2" l="1"/>
  <c r="C30" i="2" s="1"/>
  <c r="C37" i="2" s="1"/>
  <c r="C12" i="2" s="1"/>
  <c r="F21" i="10" l="1"/>
  <c r="H21" i="9"/>
  <c r="D30" i="2"/>
  <c r="D31" i="2" s="1"/>
  <c r="D33" i="2" s="1"/>
  <c r="D35" i="2" s="1"/>
  <c r="D37" i="2" s="1"/>
  <c r="C14" i="2" s="1"/>
  <c r="C16" i="2" s="1"/>
  <c r="C18" i="2" s="1"/>
  <c r="D39" i="11" l="1"/>
  <c r="L21" i="10" l="1"/>
  <c r="L20" i="10"/>
  <c r="C23" i="6"/>
  <c r="D42" i="11"/>
  <c r="G42" i="11"/>
  <c r="F21" i="8" l="1"/>
  <c r="F20" i="8" l="1"/>
  <c r="F23" i="8" s="1"/>
  <c r="F25" i="8" s="1"/>
  <c r="L23" i="10" l="1"/>
  <c r="L25" i="10" s="1"/>
  <c r="J26" i="11" l="1"/>
  <c r="G26" i="11"/>
  <c r="K26" i="11" s="1"/>
  <c r="D26" i="11"/>
  <c r="J25" i="11"/>
  <c r="G25" i="11"/>
  <c r="K25" i="11" s="1"/>
  <c r="D25" i="11"/>
  <c r="H25" i="11" l="1"/>
  <c r="H26" i="11"/>
  <c r="L26" i="11"/>
  <c r="L25" i="11"/>
  <c r="H31" i="5" l="1"/>
  <c r="G31" i="5"/>
  <c r="N23" i="5"/>
  <c r="M23" i="5"/>
  <c r="L23" i="5"/>
  <c r="K23" i="5"/>
  <c r="J23" i="5"/>
  <c r="I23" i="5"/>
  <c r="H23" i="5"/>
  <c r="G23" i="5"/>
  <c r="O16" i="5"/>
  <c r="N16" i="5"/>
  <c r="H16" i="5"/>
  <c r="G16" i="5"/>
  <c r="H33" i="5" l="1"/>
  <c r="G33" i="5"/>
  <c r="N31" i="5"/>
  <c r="N33" i="5" s="1"/>
  <c r="O21" i="8" l="1"/>
  <c r="O20" i="8"/>
  <c r="N21" i="8"/>
  <c r="N20" i="8"/>
  <c r="M21" i="8"/>
  <c r="M20" i="8"/>
  <c r="G21" i="9"/>
  <c r="G20" i="9"/>
  <c r="N23" i="8" l="1"/>
  <c r="N25" i="8" s="1"/>
  <c r="M23" i="8"/>
  <c r="M25" i="8" s="1"/>
  <c r="O23" i="8"/>
  <c r="O25" i="8" s="1"/>
  <c r="G23" i="9"/>
  <c r="G25" i="9" s="1"/>
  <c r="D23" i="5" l="1"/>
  <c r="D31" i="5"/>
  <c r="D16" i="5"/>
  <c r="D33" i="5" l="1"/>
  <c r="E21" i="8" l="1"/>
  <c r="G21" i="8"/>
  <c r="H21" i="8"/>
  <c r="D21" i="8" l="1"/>
  <c r="D21" i="10" l="1"/>
  <c r="D20" i="10"/>
  <c r="D23" i="10" l="1"/>
  <c r="D25" i="10" s="1"/>
  <c r="N12" i="10"/>
  <c r="D38" i="11" l="1"/>
  <c r="D21" i="9" l="1"/>
  <c r="D20" i="9"/>
  <c r="K21" i="10"/>
  <c r="K20" i="10"/>
  <c r="D23" i="9" l="1"/>
  <c r="D25" i="9" s="1"/>
  <c r="K23" i="10"/>
  <c r="K25" i="10" s="1"/>
  <c r="C20" i="8"/>
  <c r="Q15" i="8" l="1"/>
  <c r="D15" i="6" s="1"/>
  <c r="N15" i="10" l="1"/>
  <c r="F15" i="6" s="1"/>
  <c r="N16" i="10"/>
  <c r="F16" i="6" s="1"/>
  <c r="N17" i="10"/>
  <c r="F17" i="6" s="1"/>
  <c r="N18" i="10"/>
  <c r="N19" i="10"/>
  <c r="F19" i="6" s="1"/>
  <c r="N22" i="10"/>
  <c r="O15" i="9"/>
  <c r="E15" i="6" s="1"/>
  <c r="O16" i="9"/>
  <c r="O17" i="9"/>
  <c r="O18" i="9"/>
  <c r="O19" i="9"/>
  <c r="O22" i="9"/>
  <c r="O12" i="9"/>
  <c r="F21" i="9"/>
  <c r="E21" i="9"/>
  <c r="C21" i="9"/>
  <c r="F20" i="9"/>
  <c r="E20" i="9"/>
  <c r="C20" i="9"/>
  <c r="E21" i="10"/>
  <c r="C21" i="10"/>
  <c r="E20" i="10"/>
  <c r="C20" i="10"/>
  <c r="D20" i="8"/>
  <c r="E20" i="8"/>
  <c r="E23" i="8" s="1"/>
  <c r="E25" i="8" s="1"/>
  <c r="G20" i="8"/>
  <c r="G23" i="8" s="1"/>
  <c r="G25" i="8" s="1"/>
  <c r="H20" i="8"/>
  <c r="H23" i="8" s="1"/>
  <c r="H25" i="8" s="1"/>
  <c r="D23" i="8" l="1"/>
  <c r="D25" i="8" s="1"/>
  <c r="C23" i="10"/>
  <c r="C25" i="10" s="1"/>
  <c r="C23" i="9"/>
  <c r="C25" i="9" s="1"/>
  <c r="E23" i="10"/>
  <c r="E25" i="10" s="1"/>
  <c r="F23" i="9"/>
  <c r="F25" i="9" s="1"/>
  <c r="E23" i="9"/>
  <c r="E25" i="9" s="1"/>
  <c r="E16" i="5"/>
  <c r="F16" i="5"/>
  <c r="I16" i="5"/>
  <c r="J16" i="5"/>
  <c r="K16" i="5"/>
  <c r="L16" i="5"/>
  <c r="M16" i="5"/>
  <c r="O31" i="5" l="1"/>
  <c r="P30" i="5"/>
  <c r="D30" i="4" s="1"/>
  <c r="P26" i="5"/>
  <c r="D26" i="4" s="1"/>
  <c r="P27" i="5"/>
  <c r="D27" i="4" s="1"/>
  <c r="E27" i="4" s="1"/>
  <c r="P28" i="5"/>
  <c r="D28" i="4" s="1"/>
  <c r="P29" i="5"/>
  <c r="P22" i="5"/>
  <c r="P14" i="5"/>
  <c r="D14" i="4" s="1"/>
  <c r="P19" i="5"/>
  <c r="P20" i="5"/>
  <c r="P12" i="5"/>
  <c r="D29" i="4" l="1"/>
  <c r="P31" i="5"/>
  <c r="K42" i="11" l="1"/>
  <c r="J13" i="11"/>
  <c r="J14" i="11"/>
  <c r="J15" i="11"/>
  <c r="J16" i="11"/>
  <c r="J17" i="11"/>
  <c r="J18" i="11"/>
  <c r="J19" i="11"/>
  <c r="J20" i="11"/>
  <c r="J21" i="11"/>
  <c r="J22" i="11"/>
  <c r="J23" i="11"/>
  <c r="J24" i="11"/>
  <c r="J27" i="11"/>
  <c r="J28" i="11"/>
  <c r="J29" i="11"/>
  <c r="J30" i="11"/>
  <c r="J31" i="11"/>
  <c r="J32" i="11"/>
  <c r="J34" i="11"/>
  <c r="J35" i="11"/>
  <c r="J36" i="11"/>
  <c r="J39" i="11"/>
  <c r="J42" i="11"/>
  <c r="L42" i="11" s="1"/>
  <c r="J12" i="11"/>
  <c r="D12" i="11"/>
  <c r="H42" i="11"/>
  <c r="D13" i="11" l="1"/>
  <c r="D14" i="11"/>
  <c r="D15" i="11"/>
  <c r="D16" i="11"/>
  <c r="D17" i="11"/>
  <c r="D18" i="11"/>
  <c r="D19" i="11"/>
  <c r="D20" i="11"/>
  <c r="D21" i="11"/>
  <c r="D22" i="11"/>
  <c r="D23" i="11"/>
  <c r="D24" i="11"/>
  <c r="D27" i="11"/>
  <c r="D28" i="11"/>
  <c r="D29" i="11"/>
  <c r="D30" i="11"/>
  <c r="D31" i="11"/>
  <c r="D32" i="11"/>
  <c r="D34" i="11"/>
  <c r="D35" i="11"/>
  <c r="D36" i="11"/>
  <c r="D40" i="11"/>
  <c r="D41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7" i="11"/>
  <c r="G28" i="11"/>
  <c r="G29" i="11"/>
  <c r="G30" i="11"/>
  <c r="G31" i="11"/>
  <c r="G32" i="11"/>
  <c r="G34" i="11"/>
  <c r="G35" i="11"/>
  <c r="G36" i="11"/>
  <c r="G38" i="11"/>
  <c r="G39" i="11"/>
  <c r="G40" i="11"/>
  <c r="G41" i="11"/>
  <c r="G12" i="11"/>
  <c r="H20" i="11" l="1"/>
  <c r="K20" i="11"/>
  <c r="L20" i="11" s="1"/>
  <c r="K36" i="11"/>
  <c r="L36" i="11" s="1"/>
  <c r="H36" i="11"/>
  <c r="K29" i="11"/>
  <c r="L29" i="11" s="1"/>
  <c r="H29" i="11"/>
  <c r="K19" i="11"/>
  <c r="L19" i="11" s="1"/>
  <c r="H19" i="11"/>
  <c r="K35" i="11"/>
  <c r="L35" i="11" s="1"/>
  <c r="H35" i="11"/>
  <c r="K22" i="11"/>
  <c r="L22" i="11" s="1"/>
  <c r="H22" i="11"/>
  <c r="K18" i="11"/>
  <c r="L18" i="11" s="1"/>
  <c r="H18" i="11"/>
  <c r="K14" i="11"/>
  <c r="L14" i="11" s="1"/>
  <c r="H14" i="11"/>
  <c r="K41" i="11"/>
  <c r="H41" i="11"/>
  <c r="H30" i="11"/>
  <c r="K30" i="11"/>
  <c r="L30" i="11" s="1"/>
  <c r="H24" i="11"/>
  <c r="K24" i="11"/>
  <c r="L24" i="11" s="1"/>
  <c r="H16" i="11"/>
  <c r="K16" i="11"/>
  <c r="L16" i="11" s="1"/>
  <c r="K40" i="11"/>
  <c r="H40" i="11"/>
  <c r="K32" i="11"/>
  <c r="L32" i="11" s="1"/>
  <c r="H32" i="11"/>
  <c r="K23" i="11"/>
  <c r="L23" i="11" s="1"/>
  <c r="H23" i="11"/>
  <c r="K15" i="11"/>
  <c r="L15" i="11" s="1"/>
  <c r="H15" i="11"/>
  <c r="K39" i="11"/>
  <c r="L39" i="11" s="1"/>
  <c r="H39" i="11"/>
  <c r="K31" i="11"/>
  <c r="L31" i="11" s="1"/>
  <c r="H31" i="11"/>
  <c r="K28" i="11"/>
  <c r="L28" i="11" s="1"/>
  <c r="H28" i="11"/>
  <c r="K12" i="11"/>
  <c r="L12" i="11" s="1"/>
  <c r="H12" i="11"/>
  <c r="H38" i="11"/>
  <c r="K38" i="11"/>
  <c r="H34" i="11"/>
  <c r="K34" i="11"/>
  <c r="L34" i="11" s="1"/>
  <c r="H27" i="11"/>
  <c r="K27" i="11"/>
  <c r="L27" i="11" s="1"/>
  <c r="H21" i="11"/>
  <c r="K21" i="11"/>
  <c r="L21" i="11" s="1"/>
  <c r="H17" i="11"/>
  <c r="K17" i="11"/>
  <c r="L17" i="11" s="1"/>
  <c r="H13" i="11"/>
  <c r="K13" i="11"/>
  <c r="L13" i="11" s="1"/>
  <c r="H44" i="11" l="1"/>
  <c r="O21" i="5" s="1"/>
  <c r="E16" i="6" l="1"/>
  <c r="E17" i="6"/>
  <c r="F22" i="6"/>
  <c r="F12" i="6"/>
  <c r="Q22" i="8"/>
  <c r="D22" i="6" s="1"/>
  <c r="Q16" i="8"/>
  <c r="D16" i="6" s="1"/>
  <c r="Q17" i="8"/>
  <c r="D17" i="6" s="1"/>
  <c r="G17" i="6" s="1"/>
  <c r="Q18" i="8"/>
  <c r="D18" i="6" s="1"/>
  <c r="Q19" i="8"/>
  <c r="D19" i="6" s="1"/>
  <c r="J21" i="10"/>
  <c r="I21" i="10"/>
  <c r="H21" i="10"/>
  <c r="G21" i="10"/>
  <c r="J20" i="10"/>
  <c r="I20" i="10"/>
  <c r="H20" i="10"/>
  <c r="G20" i="10"/>
  <c r="F20" i="10"/>
  <c r="F18" i="6"/>
  <c r="E18" i="6"/>
  <c r="E22" i="6"/>
  <c r="N21" i="9"/>
  <c r="M21" i="9"/>
  <c r="L21" i="9"/>
  <c r="K21" i="9"/>
  <c r="N20" i="9"/>
  <c r="M20" i="9"/>
  <c r="L20" i="9"/>
  <c r="K20" i="9"/>
  <c r="J20" i="9"/>
  <c r="H20" i="9"/>
  <c r="E19" i="6"/>
  <c r="I21" i="9"/>
  <c r="G19" i="6" l="1"/>
  <c r="I23" i="10"/>
  <c r="I25" i="10" s="1"/>
  <c r="H23" i="9"/>
  <c r="F23" i="10"/>
  <c r="F25" i="10" s="1"/>
  <c r="K23" i="9"/>
  <c r="K25" i="9" s="1"/>
  <c r="L23" i="9"/>
  <c r="L25" i="9" s="1"/>
  <c r="M23" i="9"/>
  <c r="M25" i="9" s="1"/>
  <c r="N23" i="9"/>
  <c r="N25" i="9" s="1"/>
  <c r="J23" i="10"/>
  <c r="J25" i="10" s="1"/>
  <c r="H23" i="10"/>
  <c r="H25" i="10" s="1"/>
  <c r="G23" i="10"/>
  <c r="G25" i="10" s="1"/>
  <c r="I20" i="9"/>
  <c r="I23" i="9" s="1"/>
  <c r="I25" i="9" s="1"/>
  <c r="J21" i="9"/>
  <c r="J23" i="9" s="1"/>
  <c r="J25" i="9" s="1"/>
  <c r="E12" i="6"/>
  <c r="O21" i="9" l="1"/>
  <c r="E21" i="6" s="1"/>
  <c r="O23" i="9"/>
  <c r="H25" i="9"/>
  <c r="O25" i="9" s="1"/>
  <c r="O20" i="9"/>
  <c r="E20" i="6" s="1"/>
  <c r="E23" i="6" l="1"/>
  <c r="K21" i="8"/>
  <c r="L21" i="8"/>
  <c r="P21" i="8"/>
  <c r="K20" i="8"/>
  <c r="L20" i="8"/>
  <c r="P20" i="8"/>
  <c r="C21" i="8"/>
  <c r="J21" i="8"/>
  <c r="I20" i="8" l="1"/>
  <c r="Q12" i="8"/>
  <c r="D12" i="6" s="1"/>
  <c r="G12" i="6" s="1"/>
  <c r="C26" i="1" s="1"/>
  <c r="P23" i="8"/>
  <c r="P25" i="8" s="1"/>
  <c r="K23" i="8"/>
  <c r="K25" i="8" s="1"/>
  <c r="L23" i="8"/>
  <c r="L25" i="8" s="1"/>
  <c r="I21" i="8"/>
  <c r="J20" i="8"/>
  <c r="J23" i="8" s="1"/>
  <c r="J25" i="8" s="1"/>
  <c r="C23" i="8"/>
  <c r="Q21" i="8" l="1"/>
  <c r="D21" i="6" s="1"/>
  <c r="Q20" i="8"/>
  <c r="D20" i="6" s="1"/>
  <c r="I23" i="8"/>
  <c r="Q23" i="8" s="1"/>
  <c r="C25" i="8"/>
  <c r="D23" i="6" l="1"/>
  <c r="D25" i="6" s="1"/>
  <c r="I25" i="8"/>
  <c r="Q25" i="8" s="1"/>
  <c r="E25" i="6"/>
  <c r="G15" i="6"/>
  <c r="G16" i="6"/>
  <c r="I16" i="6" s="1"/>
  <c r="G18" i="6"/>
  <c r="I18" i="6" s="1"/>
  <c r="G22" i="6"/>
  <c r="I22" i="6" s="1"/>
  <c r="C25" i="6"/>
  <c r="I19" i="6" l="1"/>
  <c r="I15" i="6"/>
  <c r="I17" i="6"/>
  <c r="E30" i="4" l="1"/>
  <c r="E28" i="4"/>
  <c r="E29" i="4"/>
  <c r="M31" i="5"/>
  <c r="M33" i="5" s="1"/>
  <c r="L31" i="5"/>
  <c r="L33" i="5" s="1"/>
  <c r="D31" i="4" l="1"/>
  <c r="D19" i="4"/>
  <c r="E19" i="4" s="1"/>
  <c r="D20" i="4"/>
  <c r="E20" i="4" s="1"/>
  <c r="D22" i="4"/>
  <c r="E22" i="4" s="1"/>
  <c r="D12" i="4" l="1"/>
  <c r="E14" i="4"/>
  <c r="E31" i="5" l="1"/>
  <c r="F31" i="5"/>
  <c r="I31" i="5"/>
  <c r="J31" i="5"/>
  <c r="K31" i="5"/>
  <c r="E23" i="5"/>
  <c r="F23" i="5"/>
  <c r="C31" i="5"/>
  <c r="C23" i="5"/>
  <c r="C16" i="5"/>
  <c r="P16" i="5" s="1"/>
  <c r="E26" i="4"/>
  <c r="E12" i="4"/>
  <c r="E16" i="4" s="1"/>
  <c r="C23" i="4"/>
  <c r="F33" i="5" l="1"/>
  <c r="C31" i="4"/>
  <c r="E31" i="4" s="1"/>
  <c r="D16" i="4"/>
  <c r="J33" i="5"/>
  <c r="K33" i="5"/>
  <c r="I33" i="5"/>
  <c r="E33" i="5"/>
  <c r="C33" i="5"/>
  <c r="C16" i="4"/>
  <c r="C33" i="4" l="1"/>
  <c r="C18" i="3"/>
  <c r="C22" i="1"/>
  <c r="D16" i="3" l="1"/>
  <c r="F16" i="3" s="1"/>
  <c r="D12" i="3"/>
  <c r="F12" i="3" s="1"/>
  <c r="D14" i="3"/>
  <c r="F14" i="3" s="1"/>
  <c r="F18" i="3" l="1"/>
  <c r="C14" i="1" s="1"/>
  <c r="C14" i="12"/>
  <c r="J38" i="11" l="1"/>
  <c r="L38" i="11" s="1"/>
  <c r="J40" i="11"/>
  <c r="L40" i="11" s="1"/>
  <c r="J41" i="11"/>
  <c r="L41" i="11" s="1"/>
  <c r="L44" i="11" l="1"/>
  <c r="O23" i="5"/>
  <c r="O33" i="5" s="1"/>
  <c r="P21" i="5"/>
  <c r="D21" i="4" l="1"/>
  <c r="P23" i="5"/>
  <c r="P33" i="5" s="1"/>
  <c r="E21" i="4" l="1"/>
  <c r="D23" i="4"/>
  <c r="D33" i="4" l="1"/>
  <c r="E33" i="4" s="1"/>
  <c r="E23" i="4"/>
  <c r="C12" i="12" l="1"/>
  <c r="C12" i="1"/>
  <c r="C16" i="1" s="1"/>
  <c r="C16" i="12" l="1"/>
  <c r="C20" i="12" s="1"/>
  <c r="I25" i="6"/>
  <c r="C24" i="12" l="1"/>
  <c r="M21" i="10" s="1"/>
  <c r="N21" i="10" s="1"/>
  <c r="F21" i="6" s="1"/>
  <c r="G21" i="6" s="1"/>
  <c r="C22" i="12"/>
  <c r="M20" i="10" s="1"/>
  <c r="M23" i="10" s="1"/>
  <c r="N20" i="10" l="1"/>
  <c r="F20" i="6" s="1"/>
  <c r="F23" i="6" s="1"/>
  <c r="M25" i="10"/>
  <c r="N25" i="10" s="1"/>
  <c r="N23" i="10"/>
  <c r="G20" i="6" l="1"/>
  <c r="F25" i="6"/>
  <c r="G25" i="6" s="1"/>
  <c r="G23" i="6"/>
  <c r="C18" i="1" l="1"/>
  <c r="C20" i="1" s="1"/>
  <c r="H25" i="6"/>
  <c r="H12" i="6" s="1"/>
  <c r="H20" i="6" l="1"/>
  <c r="H21" i="6"/>
  <c r="I21" i="6" s="1"/>
  <c r="C24" i="1"/>
  <c r="C28" i="1" s="1"/>
  <c r="I12" i="6"/>
  <c r="H23" i="6" l="1"/>
  <c r="I23" i="6" s="1"/>
  <c r="I20" i="6"/>
</calcChain>
</file>

<file path=xl/sharedStrings.xml><?xml version="1.0" encoding="utf-8"?>
<sst xmlns="http://schemas.openxmlformats.org/spreadsheetml/2006/main" count="382" uniqueCount="161">
  <si>
    <t>Revenue Requirement</t>
  </si>
  <si>
    <t xml:space="preserve">Line No. </t>
  </si>
  <si>
    <t>Rate Base</t>
  </si>
  <si>
    <t>Rate of Return</t>
  </si>
  <si>
    <t>Required Net Operating Income</t>
  </si>
  <si>
    <t>Adjusted Net Operating Income</t>
  </si>
  <si>
    <t>Net Operating Income Deficiency (Excess)</t>
  </si>
  <si>
    <t>Revenue Conversion Factor</t>
  </si>
  <si>
    <t>Adjusted Operating Revenue</t>
  </si>
  <si>
    <t>Revenue Deficiency (Excess)</t>
  </si>
  <si>
    <t>Amount</t>
  </si>
  <si>
    <t>Federal</t>
  </si>
  <si>
    <t>Adjusted 13 mo.</t>
  </si>
  <si>
    <t xml:space="preserve">Average </t>
  </si>
  <si>
    <t>Cost</t>
  </si>
  <si>
    <t>Weighted</t>
  </si>
  <si>
    <t>Principal</t>
  </si>
  <si>
    <t>Ratio</t>
  </si>
  <si>
    <t>Rate</t>
  </si>
  <si>
    <t>Average</t>
  </si>
  <si>
    <t>Description</t>
  </si>
  <si>
    <t>Preferred Stock</t>
  </si>
  <si>
    <t>Common Equity</t>
  </si>
  <si>
    <t>Utility Plant In Service</t>
  </si>
  <si>
    <t>Accumulated Amort &amp; Depreciation</t>
  </si>
  <si>
    <t>Additions to Rate Base</t>
  </si>
  <si>
    <t>Materials and Supplies</t>
  </si>
  <si>
    <t>Fuel Stocks</t>
  </si>
  <si>
    <t>Cash Working Capital</t>
  </si>
  <si>
    <t>Prepayments</t>
  </si>
  <si>
    <t>Total Additions to Rate Base</t>
  </si>
  <si>
    <t>Deductions to Rate Base</t>
  </si>
  <si>
    <t>Accumulated Deferred Income Taxes</t>
  </si>
  <si>
    <t>Customer Advances</t>
  </si>
  <si>
    <t xml:space="preserve">Accumulated Provision for Uncollectibles </t>
  </si>
  <si>
    <t>Total Rate Base</t>
  </si>
  <si>
    <t>Adjustments</t>
  </si>
  <si>
    <t>(A)</t>
  </si>
  <si>
    <t>(B)</t>
  </si>
  <si>
    <t>(D)</t>
  </si>
  <si>
    <t>(E)</t>
  </si>
  <si>
    <t>(F)</t>
  </si>
  <si>
    <t>(G)</t>
  </si>
  <si>
    <t>(H)</t>
  </si>
  <si>
    <t>(I)</t>
  </si>
  <si>
    <t>(C)</t>
  </si>
  <si>
    <t>Total</t>
  </si>
  <si>
    <t>Deferred Taxes</t>
  </si>
  <si>
    <t>(J)</t>
  </si>
  <si>
    <t>(K)</t>
  </si>
  <si>
    <t>Adj. Inc. St.</t>
  </si>
  <si>
    <t>Adjusted</t>
  </si>
  <si>
    <t>After</t>
  </si>
  <si>
    <t xml:space="preserve">Income </t>
  </si>
  <si>
    <t>Increase</t>
  </si>
  <si>
    <t>Statement</t>
  </si>
  <si>
    <t>(Decrease)</t>
  </si>
  <si>
    <t>Operating Revenues</t>
  </si>
  <si>
    <t>Operating Expenses</t>
  </si>
  <si>
    <t xml:space="preserve">  Operation Expense </t>
  </si>
  <si>
    <t xml:space="preserve">  Maintenance Expense</t>
  </si>
  <si>
    <t xml:space="preserve">  Depreciation and Amortization</t>
  </si>
  <si>
    <t xml:space="preserve">  Federal Income Tax</t>
  </si>
  <si>
    <t xml:space="preserve">  State Income Tax</t>
  </si>
  <si>
    <t xml:space="preserve">  Deferred Income Tax</t>
  </si>
  <si>
    <t xml:space="preserve">      Total Operating Expense</t>
  </si>
  <si>
    <t>Operating Income</t>
  </si>
  <si>
    <t>Company</t>
  </si>
  <si>
    <t>Page 3</t>
  </si>
  <si>
    <t>Page 2</t>
  </si>
  <si>
    <t>Page 4</t>
  </si>
  <si>
    <t>O&amp;M Expense</t>
  </si>
  <si>
    <t>Other Expense</t>
  </si>
  <si>
    <t>Property Taxes</t>
  </si>
  <si>
    <t>Utility Taxes</t>
  </si>
  <si>
    <t>Payroll Taxes</t>
  </si>
  <si>
    <t>Short-Term Debt</t>
  </si>
  <si>
    <t>State Income Tax</t>
  </si>
  <si>
    <t>Federal Income Tax</t>
  </si>
  <si>
    <t>Working Cash Requirement</t>
  </si>
  <si>
    <t/>
  </si>
  <si>
    <t xml:space="preserve">Revenue </t>
  </si>
  <si>
    <t>Lag Days</t>
  </si>
  <si>
    <t xml:space="preserve">Expense </t>
  </si>
  <si>
    <t>Lead Days</t>
  </si>
  <si>
    <t xml:space="preserve">Net  </t>
  </si>
  <si>
    <t>Lag (Lead)</t>
  </si>
  <si>
    <t xml:space="preserve">Days </t>
  </si>
  <si>
    <t xml:space="preserve">Cash/Day </t>
  </si>
  <si>
    <t xml:space="preserve">(C ) </t>
  </si>
  <si>
    <t>Column A/365</t>
  </si>
  <si>
    <t>Cash</t>
  </si>
  <si>
    <t>Requirement</t>
  </si>
  <si>
    <t xml:space="preserve">Pro </t>
  </si>
  <si>
    <t>Forma</t>
  </si>
  <si>
    <t>Cash/Day</t>
  </si>
  <si>
    <t xml:space="preserve">Net </t>
  </si>
  <si>
    <t>Days</t>
  </si>
  <si>
    <t xml:space="preserve">Cash </t>
  </si>
  <si>
    <t>Weighted Cost of Debt</t>
  </si>
  <si>
    <t>Pro Forma Interest</t>
  </si>
  <si>
    <t>Book Interest</t>
  </si>
  <si>
    <t>Increased (Decreased) Interest Exp.</t>
  </si>
  <si>
    <t>Increased (Decreased) FIT</t>
  </si>
  <si>
    <t>Increased (Decreased) SIT</t>
  </si>
  <si>
    <t>Interest Synchronization</t>
  </si>
  <si>
    <t xml:space="preserve">Interest </t>
  </si>
  <si>
    <t>Synch</t>
  </si>
  <si>
    <t>(L)</t>
  </si>
  <si>
    <t>Working</t>
  </si>
  <si>
    <t>Capital</t>
  </si>
  <si>
    <t>Income Statement</t>
  </si>
  <si>
    <t xml:space="preserve"> </t>
  </si>
  <si>
    <t>Reference</t>
  </si>
  <si>
    <t xml:space="preserve">Amount </t>
  </si>
  <si>
    <t>(M)</t>
  </si>
  <si>
    <t>(N)</t>
  </si>
  <si>
    <t>Per Books</t>
  </si>
  <si>
    <t>Long-Term Debt</t>
  </si>
  <si>
    <t>(O)</t>
  </si>
  <si>
    <t>Taxes</t>
  </si>
  <si>
    <t>Lead-Lag Study</t>
  </si>
  <si>
    <t>Schedule B, Column D, Line 4</t>
  </si>
  <si>
    <t>Total Deductions to Rate Base</t>
  </si>
  <si>
    <t xml:space="preserve">  Total Additions to Rate Base</t>
  </si>
  <si>
    <t>13-Month Average</t>
  </si>
  <si>
    <t>Line No.</t>
  </si>
  <si>
    <t>Line 1 + Line 2</t>
  </si>
  <si>
    <t>Iowa</t>
  </si>
  <si>
    <t>State Taxable Income</t>
  </si>
  <si>
    <t>State Income Tax Rate</t>
  </si>
  <si>
    <t>State Credits</t>
  </si>
  <si>
    <t>State Income Tax after Credits</t>
  </si>
  <si>
    <t>Federal Taxable Income</t>
  </si>
  <si>
    <t>Federal Credits</t>
  </si>
  <si>
    <t>Federal Tax after Credits</t>
  </si>
  <si>
    <t>1 / (1 - Line 3)</t>
  </si>
  <si>
    <t>Federal Income Tax Rate</t>
  </si>
  <si>
    <t>Line 16</t>
  </si>
  <si>
    <t>Pre-tax Book Income</t>
  </si>
  <si>
    <t>Gross-up Factor</t>
  </si>
  <si>
    <t>Line 1 * Line 2</t>
  </si>
  <si>
    <t>Schedule C, Column E, Line 1</t>
  </si>
  <si>
    <t>Line 3 - Line 4</t>
  </si>
  <si>
    <t>Line 5 * Line 6</t>
  </si>
  <si>
    <t>Line 7 + Line 8</t>
  </si>
  <si>
    <t>Adjustment</t>
  </si>
  <si>
    <t>Column G/365</t>
  </si>
  <si>
    <t>Composite Tax Rate</t>
  </si>
  <si>
    <t xml:space="preserve">Schedule G, Column A, Line 4 </t>
  </si>
  <si>
    <t>Schedule D, Column C, Line 17</t>
  </si>
  <si>
    <t>Schedule C, Column E, Line 11</t>
  </si>
  <si>
    <t xml:space="preserve">  Property Tax</t>
  </si>
  <si>
    <t xml:space="preserve">  Other Tax</t>
  </si>
  <si>
    <t>(Sample Calculations)</t>
  </si>
  <si>
    <t>Historic/Future Test Year 2020</t>
  </si>
  <si>
    <t>State Tax Rate</t>
  </si>
  <si>
    <t>Federal Tax Rate</t>
  </si>
  <si>
    <t>Sources:</t>
  </si>
  <si>
    <t>Contribution in Aid of Construction</t>
  </si>
  <si>
    <t>Total Net Utility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</si>
</sst>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0"/>
    <numFmt numFmtId="166" formatCode="&quot;$&quot;#,##0"/>
    <numFmt numFmtId="167" formatCode="0.000%"/>
    <numFmt numFmtId="168" formatCode="0.00_);\(0.00\)"/>
    <numFmt numFmtId="169" formatCode="_(* #,##0_);_(* \(#,##0\);_(* &quot;-&quot;??_);_(@_)"/>
    <numFmt numFmtId="170" formatCode="0.000000"/>
    <numFmt numFmtId="171" formatCode="0.0000000000"/>
    <numFmt numFmtId="172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name val="Times New Roman"/>
      <family val="1"/>
    </font>
    <font>
      <u val="singleAccounting"/>
      <sz val="11"/>
      <color theme="1"/>
      <name val="Times New Roman"/>
      <family val="1"/>
    </font>
    <font>
      <u val="doubleAccounting"/>
      <sz val="11"/>
      <color theme="1"/>
      <name val="Times New Roman"/>
      <family val="1"/>
    </font>
    <font>
      <b/>
      <sz val="11"/>
      <name val="Times New Roman"/>
      <family val="1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7" applyNumberFormat="0" applyAlignment="0" applyProtection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6" fontId="2" fillId="0" borderId="0" xfId="0" applyNumberFormat="1" applyFont="1"/>
    <xf numFmtId="0" fontId="2" fillId="0" borderId="0" xfId="0" applyFont="1" applyAlignment="1">
      <alignment horizontal="left" indent="1"/>
    </xf>
    <xf numFmtId="164" fontId="2" fillId="0" borderId="0" xfId="1" applyNumberFormat="1" applyFont="1"/>
    <xf numFmtId="1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5" fontId="2" fillId="0" borderId="0" xfId="0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0" fontId="4" fillId="0" borderId="0" xfId="0" applyFont="1" applyAlignment="1">
      <alignment horizontal="center"/>
    </xf>
    <xf numFmtId="2" fontId="2" fillId="0" borderId="0" xfId="0" applyNumberFormat="1" applyFont="1"/>
    <xf numFmtId="167" fontId="2" fillId="0" borderId="1" xfId="0" applyNumberFormat="1" applyFont="1" applyBorder="1"/>
    <xf numFmtId="164" fontId="2" fillId="0" borderId="0" xfId="1" applyNumberFormat="1" applyFont="1" applyFill="1"/>
    <xf numFmtId="164" fontId="2" fillId="0" borderId="4" xfId="1" applyNumberFormat="1" applyFont="1" applyBorder="1"/>
    <xf numFmtId="0" fontId="2" fillId="0" borderId="0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167" fontId="2" fillId="0" borderId="1" xfId="0" applyNumberFormat="1" applyFont="1" applyFill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4" fontId="9" fillId="0" borderId="0" xfId="1" applyFont="1" applyAlignment="1">
      <alignment horizontal="center"/>
    </xf>
    <xf numFmtId="0" fontId="8" fillId="0" borderId="0" xfId="0" applyFont="1" applyFill="1"/>
    <xf numFmtId="0" fontId="8" fillId="0" borderId="0" xfId="0" applyNumberFormat="1" applyFont="1" applyBorder="1" applyAlignment="1">
      <alignment horizontal="center"/>
    </xf>
    <xf numFmtId="5" fontId="4" fillId="0" borderId="0" xfId="0" applyNumberFormat="1" applyFont="1" applyFill="1" applyProtection="1"/>
    <xf numFmtId="37" fontId="4" fillId="0" borderId="0" xfId="0" applyNumberFormat="1" applyFont="1" applyFill="1" applyProtection="1"/>
    <xf numFmtId="9" fontId="2" fillId="0" borderId="0" xfId="0" applyNumberFormat="1" applyFont="1"/>
    <xf numFmtId="3" fontId="8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5" fontId="6" fillId="0" borderId="0" xfId="0" quotePrefix="1" applyNumberFormat="1" applyFont="1" applyAlignment="1">
      <alignment horizontal="center"/>
    </xf>
    <xf numFmtId="5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64" fontId="2" fillId="0" borderId="5" xfId="1" applyNumberFormat="1" applyFont="1" applyBorder="1"/>
    <xf numFmtId="0" fontId="7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1" applyNumberFormat="1" applyFont="1" applyFill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0" fontId="6" fillId="0" borderId="0" xfId="0" applyFont="1" applyFill="1" applyBorder="1" applyAlignment="1">
      <alignment horizontal="center"/>
    </xf>
    <xf numFmtId="167" fontId="2" fillId="0" borderId="0" xfId="0" applyNumberFormat="1" applyFont="1" applyFill="1"/>
    <xf numFmtId="10" fontId="2" fillId="0" borderId="0" xfId="0" applyNumberFormat="1" applyFont="1" applyFill="1"/>
    <xf numFmtId="167" fontId="2" fillId="0" borderId="3" xfId="0" applyNumberFormat="1" applyFont="1" applyFill="1" applyBorder="1"/>
    <xf numFmtId="171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9" fontId="2" fillId="0" borderId="0" xfId="0" applyNumberFormat="1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7" fontId="2" fillId="0" borderId="0" xfId="0" applyNumberFormat="1" applyFont="1" applyAlignment="1">
      <alignment horizontal="center"/>
    </xf>
    <xf numFmtId="4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5" fontId="4" fillId="0" borderId="0" xfId="0" applyNumberFormat="1" applyFont="1" applyFill="1" applyAlignment="1" applyProtection="1">
      <alignment horizontal="center"/>
    </xf>
    <xf numFmtId="166" fontId="2" fillId="0" borderId="0" xfId="0" applyNumberFormat="1" applyFont="1" applyFill="1" applyAlignment="1">
      <alignment horizontal="center"/>
    </xf>
    <xf numFmtId="37" fontId="4" fillId="0" borderId="0" xfId="0" applyNumberFormat="1" applyFont="1" applyFill="1" applyAlignment="1" applyProtection="1">
      <alignment horizontal="center"/>
    </xf>
    <xf numFmtId="166" fontId="2" fillId="0" borderId="2" xfId="0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 vertical="top"/>
    </xf>
    <xf numFmtId="164" fontId="2" fillId="0" borderId="0" xfId="1" applyNumberFormat="1" applyFont="1" applyFill="1" applyAlignment="1">
      <alignment horizontal="center" vertical="top"/>
    </xf>
    <xf numFmtId="164" fontId="2" fillId="0" borderId="2" xfId="1" applyNumberFormat="1" applyFont="1" applyBorder="1" applyAlignment="1">
      <alignment horizontal="center" vertical="top"/>
    </xf>
    <xf numFmtId="164" fontId="2" fillId="0" borderId="2" xfId="1" applyNumberFormat="1" applyFont="1" applyFill="1" applyBorder="1" applyAlignment="1">
      <alignment horizontal="center" vertical="top"/>
    </xf>
    <xf numFmtId="166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169" fontId="2" fillId="0" borderId="0" xfId="0" applyNumberFormat="1" applyFont="1"/>
    <xf numFmtId="169" fontId="2" fillId="0" borderId="5" xfId="0" applyNumberFormat="1" applyFont="1" applyBorder="1"/>
    <xf numFmtId="0" fontId="2" fillId="0" borderId="0" xfId="0" applyFont="1"/>
    <xf numFmtId="10" fontId="2" fillId="0" borderId="5" xfId="0" applyNumberFormat="1" applyFont="1" applyBorder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 indent="1"/>
    </xf>
    <xf numFmtId="169" fontId="4" fillId="0" borderId="0" xfId="0" applyNumberFormat="1" applyFont="1"/>
    <xf numFmtId="0" fontId="4" fillId="0" borderId="0" xfId="0" applyFont="1" applyAlignment="1">
      <alignment horizontal="left" indent="2"/>
    </xf>
    <xf numFmtId="169" fontId="4" fillId="0" borderId="6" xfId="0" applyNumberFormat="1" applyFont="1" applyBorder="1"/>
    <xf numFmtId="0" fontId="4" fillId="0" borderId="0" xfId="0" applyFont="1" applyAlignment="1">
      <alignment horizontal="left" indent="3"/>
    </xf>
    <xf numFmtId="169" fontId="4" fillId="0" borderId="5" xfId="0" applyNumberFormat="1" applyFont="1" applyBorder="1"/>
    <xf numFmtId="169" fontId="4" fillId="0" borderId="2" xfId="0" applyNumberFormat="1" applyFont="1" applyBorder="1"/>
    <xf numFmtId="172" fontId="4" fillId="0" borderId="0" xfId="0" applyNumberFormat="1" applyFont="1"/>
    <xf numFmtId="170" fontId="4" fillId="0" borderId="0" xfId="0" applyNumberFormat="1" applyFont="1"/>
    <xf numFmtId="0" fontId="4" fillId="0" borderId="0" xfId="0" applyFont="1"/>
    <xf numFmtId="0" fontId="8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2" fillId="0" borderId="5" xfId="1" applyNumberFormat="1" applyFont="1" applyBorder="1" applyAlignment="1">
      <alignment horizontal="center" vertical="top"/>
    </xf>
    <xf numFmtId="164" fontId="2" fillId="0" borderId="5" xfId="1" applyNumberFormat="1" applyFont="1" applyFill="1" applyBorder="1" applyAlignment="1">
      <alignment horizontal="center" vertical="top"/>
    </xf>
  </cellXfs>
  <cellStyles count="5">
    <cellStyle name="Bad" xfId="3" builtinId="27" hidden="1"/>
    <cellStyle name="Calculation" xfId="4" builtinId="22" hidden="1"/>
    <cellStyle name="Currency" xfId="1" builtinId="4"/>
    <cellStyle name="Normal" xfId="0" builtinId="0"/>
    <cellStyle name="Title" xfId="2" builtinId="15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0"/>
  <sheetViews>
    <sheetView zoomScaleNormal="100" zoomScaleSheetLayoutView="100" workbookViewId="0"/>
  </sheetViews>
  <sheetFormatPr defaultColWidth="9.140625" defaultRowHeight="15" x14ac:dyDescent="0.25"/>
  <cols>
    <col min="1" max="1" width="9.140625" style="1" collapsed="1"/>
    <col min="2" max="2" width="40.28515625" style="1" customWidth="1" collapsed="1"/>
    <col min="3" max="3" width="16.7109375" style="82" customWidth="1" collapsed="1"/>
    <col min="4" max="4" width="33.85546875" style="1" bestFit="1" customWidth="1" collapsed="1"/>
    <col min="5" max="5" width="15.28515625" style="1" bestFit="1" customWidth="1" collapsed="1"/>
    <col min="6" max="8" width="9.140625" style="1" collapsed="1"/>
    <col min="9" max="14" width="9.140625" style="1"/>
    <col min="15" max="15" width="9.140625" style="1" collapsed="1"/>
    <col min="16" max="16" width="9.140625" style="1"/>
    <col min="17" max="16384" width="9.140625" style="1" collapsed="1"/>
  </cols>
  <sheetData>
    <row r="1" spans="1:8" s="76" customFormat="1" x14ac:dyDescent="0.25">
      <c r="C1" s="82"/>
    </row>
    <row r="2" spans="1:8" ht="15.75" x14ac:dyDescent="0.25">
      <c r="B2" s="86" t="s">
        <v>67</v>
      </c>
      <c r="C2" s="87"/>
      <c r="D2" s="20"/>
      <c r="E2" s="21"/>
      <c r="F2" s="20"/>
      <c r="G2" s="20"/>
      <c r="H2" s="20"/>
    </row>
    <row r="3" spans="1:8" ht="15.75" x14ac:dyDescent="0.25">
      <c r="B3" s="87" t="s">
        <v>0</v>
      </c>
      <c r="C3" s="87"/>
      <c r="D3" s="20"/>
      <c r="E3" s="21"/>
      <c r="F3" s="20"/>
      <c r="G3" s="20"/>
      <c r="H3" s="20"/>
    </row>
    <row r="4" spans="1:8" ht="15.75" x14ac:dyDescent="0.25">
      <c r="B4" s="86" t="s">
        <v>155</v>
      </c>
      <c r="C4" s="87"/>
      <c r="D4" s="20"/>
      <c r="E4" s="21"/>
      <c r="F4" s="20"/>
      <c r="G4" s="20"/>
      <c r="H4" s="20"/>
    </row>
    <row r="5" spans="1:8" s="76" customFormat="1" ht="15.75" x14ac:dyDescent="0.25">
      <c r="B5" s="86"/>
      <c r="C5" s="87"/>
      <c r="D5" s="87"/>
      <c r="E5" s="21"/>
      <c r="F5" s="87"/>
      <c r="G5" s="87"/>
      <c r="H5" s="87"/>
    </row>
    <row r="6" spans="1:8" s="76" customFormat="1" ht="15.75" x14ac:dyDescent="0.25">
      <c r="B6" s="86"/>
      <c r="C6" s="87"/>
      <c r="D6" s="87"/>
      <c r="E6" s="21"/>
      <c r="F6" s="87"/>
      <c r="G6" s="87"/>
      <c r="H6" s="87"/>
    </row>
    <row r="7" spans="1:8" s="76" customFormat="1" ht="15.75" x14ac:dyDescent="0.25">
      <c r="B7" s="86"/>
      <c r="C7" s="87"/>
      <c r="D7" s="87"/>
      <c r="E7" s="21"/>
      <c r="F7" s="87"/>
      <c r="G7" s="87"/>
      <c r="H7" s="87"/>
    </row>
    <row r="8" spans="1:8" s="44" customFormat="1" x14ac:dyDescent="0.25">
      <c r="A8" s="45"/>
      <c r="B8" s="45"/>
      <c r="C8" s="82"/>
      <c r="E8" s="46"/>
    </row>
    <row r="9" spans="1:8" x14ac:dyDescent="0.25">
      <c r="A9" s="25" t="s">
        <v>1</v>
      </c>
      <c r="B9" s="90" t="s">
        <v>20</v>
      </c>
      <c r="C9" s="90" t="s">
        <v>10</v>
      </c>
      <c r="D9" s="90" t="s">
        <v>113</v>
      </c>
    </row>
    <row r="10" spans="1:8" s="76" customFormat="1" x14ac:dyDescent="0.25">
      <c r="A10" s="90"/>
      <c r="B10" s="90"/>
      <c r="C10" s="90"/>
      <c r="D10" s="90"/>
    </row>
    <row r="11" spans="1:8" s="76" customFormat="1" x14ac:dyDescent="0.25">
      <c r="A11" s="90"/>
      <c r="B11" s="90"/>
      <c r="C11" s="90"/>
      <c r="D11" s="23"/>
    </row>
    <row r="12" spans="1:8" x14ac:dyDescent="0.25">
      <c r="A12" s="24">
        <v>1</v>
      </c>
      <c r="B12" s="1" t="s">
        <v>2</v>
      </c>
      <c r="C12" s="99">
        <f>+'SchD Pg1 Rate Base'!E33</f>
        <v>0</v>
      </c>
      <c r="D12" s="76" t="s">
        <v>150</v>
      </c>
    </row>
    <row r="13" spans="1:8" x14ac:dyDescent="0.25">
      <c r="A13" s="24"/>
      <c r="D13" s="76"/>
    </row>
    <row r="14" spans="1:8" x14ac:dyDescent="0.25">
      <c r="A14" s="24">
        <v>2</v>
      </c>
      <c r="B14" s="1" t="s">
        <v>3</v>
      </c>
      <c r="C14" s="98" t="e">
        <f>'SchB Rate of Return'!F18</f>
        <v>#DIV/0!</v>
      </c>
      <c r="D14" s="76" t="s">
        <v>122</v>
      </c>
    </row>
    <row r="15" spans="1:8" x14ac:dyDescent="0.25">
      <c r="A15" s="24"/>
      <c r="D15" s="76"/>
    </row>
    <row r="16" spans="1:8" x14ac:dyDescent="0.25">
      <c r="A16" s="24">
        <v>3</v>
      </c>
      <c r="B16" s="1" t="s">
        <v>4</v>
      </c>
      <c r="C16" s="99" t="e">
        <f>+C12*C14</f>
        <v>#DIV/0!</v>
      </c>
      <c r="D16" s="76" t="s">
        <v>141</v>
      </c>
    </row>
    <row r="17" spans="1:4" x14ac:dyDescent="0.25">
      <c r="A17" s="24"/>
      <c r="D17" s="76"/>
    </row>
    <row r="18" spans="1:4" x14ac:dyDescent="0.25">
      <c r="A18" s="24">
        <v>4</v>
      </c>
      <c r="B18" s="1" t="s">
        <v>5</v>
      </c>
      <c r="C18" s="100" t="e">
        <f>+'SchC Pg1 Income Statement'!G25</f>
        <v>#DIV/0!</v>
      </c>
      <c r="D18" s="76" t="s">
        <v>151</v>
      </c>
    </row>
    <row r="19" spans="1:4" x14ac:dyDescent="0.25">
      <c r="A19" s="24"/>
      <c r="D19" s="76"/>
    </row>
    <row r="20" spans="1:4" x14ac:dyDescent="0.25">
      <c r="A20" s="24">
        <v>5</v>
      </c>
      <c r="B20" s="1" t="s">
        <v>6</v>
      </c>
      <c r="C20" s="101" t="e">
        <f>+C16-C18</f>
        <v>#DIV/0!</v>
      </c>
      <c r="D20" s="76" t="s">
        <v>143</v>
      </c>
    </row>
    <row r="21" spans="1:4" x14ac:dyDescent="0.25">
      <c r="A21" s="24"/>
      <c r="D21" s="76"/>
    </row>
    <row r="22" spans="1:4" x14ac:dyDescent="0.25">
      <c r="A22" s="24">
        <v>6</v>
      </c>
      <c r="B22" s="1" t="s">
        <v>7</v>
      </c>
      <c r="C22" s="102">
        <f>+'SchG Taxes'!C18</f>
        <v>1.403351</v>
      </c>
      <c r="D22" s="76" t="s">
        <v>149</v>
      </c>
    </row>
    <row r="23" spans="1:4" x14ac:dyDescent="0.25">
      <c r="A23" s="24"/>
      <c r="D23" s="76"/>
    </row>
    <row r="24" spans="1:4" x14ac:dyDescent="0.25">
      <c r="A24" s="24">
        <v>7</v>
      </c>
      <c r="B24" s="1" t="s">
        <v>9</v>
      </c>
      <c r="C24" s="103" t="e">
        <f>ROUND(+C20*C22,0)</f>
        <v>#DIV/0!</v>
      </c>
      <c r="D24" s="76" t="s">
        <v>144</v>
      </c>
    </row>
    <row r="25" spans="1:4" x14ac:dyDescent="0.25">
      <c r="A25" s="24"/>
      <c r="D25" s="76"/>
    </row>
    <row r="26" spans="1:4" x14ac:dyDescent="0.25">
      <c r="A26" s="24">
        <v>8</v>
      </c>
      <c r="B26" s="1" t="s">
        <v>8</v>
      </c>
      <c r="C26" s="100">
        <f>+'SchC Pg1 Income Statement'!G12</f>
        <v>0</v>
      </c>
      <c r="D26" s="76" t="s">
        <v>142</v>
      </c>
    </row>
    <row r="27" spans="1:4" x14ac:dyDescent="0.25">
      <c r="A27" s="24"/>
      <c r="D27" s="76"/>
    </row>
    <row r="28" spans="1:4" x14ac:dyDescent="0.25">
      <c r="A28" s="24">
        <v>9</v>
      </c>
      <c r="B28" s="1" t="s">
        <v>0</v>
      </c>
      <c r="C28" s="101" t="e">
        <f>+C26+C24</f>
        <v>#DIV/0!</v>
      </c>
      <c r="D28" s="76" t="s">
        <v>145</v>
      </c>
    </row>
    <row r="30" spans="1:4" x14ac:dyDescent="0.25">
      <c r="B30" s="81"/>
    </row>
  </sheetData>
  <pageMargins left="0" right="0" top="0.5" bottom="0.5" header="0.25" footer="0.25"/>
  <pageSetup fitToHeight="0" orientation="landscape" r:id="rId1"/>
  <ignoredErrors>
    <ignoredError sqref="C28 C24 C20 C18 C16 C14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F26"/>
  <sheetViews>
    <sheetView zoomScaleNormal="100" workbookViewId="0"/>
  </sheetViews>
  <sheetFormatPr defaultColWidth="8.85546875" defaultRowHeight="15" x14ac:dyDescent="0.25"/>
  <cols>
    <col min="1" max="1" width="8.85546875" style="1" collapsed="1"/>
    <col min="2" max="2" width="38.28515625" style="1" customWidth="1" collapsed="1"/>
    <col min="3" max="3" width="17.5703125" style="1" customWidth="1" collapsed="1"/>
    <col min="4" max="4" width="10" style="1" customWidth="1" collapsed="1"/>
    <col min="5" max="6" width="8.85546875" style="1"/>
    <col min="7" max="16384" width="8.85546875" style="1" collapsed="1"/>
  </cols>
  <sheetData>
    <row r="1" spans="1:4" s="76" customFormat="1" x14ac:dyDescent="0.25"/>
    <row r="2" spans="1:4" x14ac:dyDescent="0.25">
      <c r="B2" s="94" t="s">
        <v>67</v>
      </c>
      <c r="C2" s="95"/>
      <c r="D2" s="21"/>
    </row>
    <row r="3" spans="1:4" ht="15.75" x14ac:dyDescent="0.25">
      <c r="B3" s="97" t="s">
        <v>105</v>
      </c>
      <c r="C3" s="96"/>
      <c r="D3" s="21"/>
    </row>
    <row r="4" spans="1:4" x14ac:dyDescent="0.25">
      <c r="B4" s="86" t="s">
        <v>155</v>
      </c>
      <c r="C4" s="95"/>
      <c r="D4" s="21"/>
    </row>
    <row r="5" spans="1:4" x14ac:dyDescent="0.25">
      <c r="D5" s="53"/>
    </row>
    <row r="6" spans="1:4" s="76" customFormat="1" x14ac:dyDescent="0.25"/>
    <row r="7" spans="1:4" s="76" customFormat="1" x14ac:dyDescent="0.25"/>
    <row r="8" spans="1:4" x14ac:dyDescent="0.25">
      <c r="A8" s="24"/>
    </row>
    <row r="9" spans="1:4" x14ac:dyDescent="0.25">
      <c r="A9" s="90" t="s">
        <v>126</v>
      </c>
      <c r="B9" s="90" t="s">
        <v>20</v>
      </c>
      <c r="C9" s="25" t="s">
        <v>114</v>
      </c>
      <c r="D9" s="32"/>
    </row>
    <row r="10" spans="1:4" s="76" customFormat="1" x14ac:dyDescent="0.25">
      <c r="A10" s="90"/>
      <c r="B10" s="90"/>
      <c r="C10" s="90"/>
      <c r="D10" s="32"/>
    </row>
    <row r="11" spans="1:4" s="76" customFormat="1" x14ac:dyDescent="0.25">
      <c r="A11" s="23"/>
      <c r="B11" s="90"/>
      <c r="C11" s="90"/>
      <c r="D11" s="32"/>
    </row>
    <row r="12" spans="1:4" x14ac:dyDescent="0.25">
      <c r="A12" s="24">
        <v>1</v>
      </c>
      <c r="B12" s="1" t="s">
        <v>2</v>
      </c>
      <c r="C12" s="6">
        <f>+'SchD Pg1 Rate Base'!E33</f>
        <v>0</v>
      </c>
    </row>
    <row r="13" spans="1:4" x14ac:dyDescent="0.25">
      <c r="A13" s="24"/>
    </row>
    <row r="14" spans="1:4" x14ac:dyDescent="0.25">
      <c r="A14" s="24">
        <v>2</v>
      </c>
      <c r="B14" s="54" t="s">
        <v>99</v>
      </c>
      <c r="C14" s="16" t="e">
        <f>'SchB Rate of Return'!F12</f>
        <v>#DIV/0!</v>
      </c>
      <c r="D14" s="76"/>
    </row>
    <row r="15" spans="1:4" x14ac:dyDescent="0.25">
      <c r="A15" s="24"/>
    </row>
    <row r="16" spans="1:4" x14ac:dyDescent="0.25">
      <c r="A16" s="24">
        <v>3</v>
      </c>
      <c r="B16" s="1" t="s">
        <v>100</v>
      </c>
      <c r="C16" s="6" t="e">
        <f>+C12*C14</f>
        <v>#DIV/0!</v>
      </c>
    </row>
    <row r="17" spans="1:3" x14ac:dyDescent="0.25">
      <c r="A17" s="24"/>
      <c r="C17" s="6"/>
    </row>
    <row r="18" spans="1:3" x14ac:dyDescent="0.25">
      <c r="A18" s="24">
        <v>4</v>
      </c>
      <c r="B18" s="1" t="s">
        <v>101</v>
      </c>
      <c r="C18" s="12">
        <f>+'SchE Cash Working Capital'!C38</f>
        <v>0</v>
      </c>
    </row>
    <row r="19" spans="1:3" x14ac:dyDescent="0.25">
      <c r="A19" s="24"/>
      <c r="C19" s="6"/>
    </row>
    <row r="20" spans="1:3" x14ac:dyDescent="0.25">
      <c r="A20" s="24">
        <v>5</v>
      </c>
      <c r="B20" s="1" t="s">
        <v>102</v>
      </c>
      <c r="C20" s="17" t="e">
        <f>C16-C18</f>
        <v>#DIV/0!</v>
      </c>
    </row>
    <row r="21" spans="1:3" x14ac:dyDescent="0.25">
      <c r="A21" s="24"/>
      <c r="C21" s="6"/>
    </row>
    <row r="22" spans="1:3" ht="15.75" thickBot="1" x14ac:dyDescent="0.3">
      <c r="A22" s="24">
        <v>6</v>
      </c>
      <c r="B22" s="1" t="s">
        <v>103</v>
      </c>
      <c r="C22" s="18" t="e">
        <f>+-C20*'SchG Taxes'!C14</f>
        <v>#DIV/0!</v>
      </c>
    </row>
    <row r="23" spans="1:3" ht="15.75" thickTop="1" x14ac:dyDescent="0.25">
      <c r="A23" s="24"/>
      <c r="C23" s="6"/>
    </row>
    <row r="24" spans="1:3" ht="15.75" thickBot="1" x14ac:dyDescent="0.3">
      <c r="A24" s="24">
        <v>7</v>
      </c>
      <c r="B24" s="1" t="s">
        <v>104</v>
      </c>
      <c r="C24" s="18" t="e">
        <f>+-C20*'SchG Taxes'!C12</f>
        <v>#DIV/0!</v>
      </c>
    </row>
    <row r="25" spans="1:3" ht="15.75" thickTop="1" x14ac:dyDescent="0.25"/>
    <row r="26" spans="1:3" x14ac:dyDescent="0.25">
      <c r="B26" s="81" t="s">
        <v>158</v>
      </c>
    </row>
  </sheetData>
  <pageMargins left="0" right="0" top="0.5" bottom="0.5" header="0.25" footer="0.25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G40"/>
  <sheetViews>
    <sheetView tabSelected="1" topLeftCell="A13" zoomScaleNormal="100" workbookViewId="0"/>
  </sheetViews>
  <sheetFormatPr defaultColWidth="8.85546875" defaultRowHeight="15" x14ac:dyDescent="0.25"/>
  <cols>
    <col min="1" max="1" width="8.5703125" style="1" bestFit="1" customWidth="1" collapsed="1"/>
    <col min="2" max="2" width="30.42578125" style="1" bestFit="1" customWidth="1" collapsed="1"/>
    <col min="3" max="3" width="12" style="1" bestFit="1" customWidth="1" collapsed="1"/>
    <col min="4" max="4" width="14" style="1" bestFit="1" customWidth="1" collapsed="1"/>
    <col min="5" max="5" width="8.85546875" style="76"/>
    <col min="6" max="6" width="8.85546875" style="1" collapsed="1"/>
    <col min="7" max="7" width="8.85546875" style="1"/>
    <col min="8" max="16384" width="8.85546875" style="1" collapsed="1"/>
  </cols>
  <sheetData>
    <row r="1" spans="1:6" s="76" customFormat="1" x14ac:dyDescent="0.25"/>
    <row r="2" spans="1:6" x14ac:dyDescent="0.25">
      <c r="B2" s="94" t="s">
        <v>67</v>
      </c>
      <c r="C2" s="86"/>
      <c r="D2" s="92"/>
      <c r="F2" s="21"/>
    </row>
    <row r="3" spans="1:6" ht="15.75" customHeight="1" x14ac:dyDescent="0.25">
      <c r="B3" s="94" t="s">
        <v>120</v>
      </c>
      <c r="C3" s="92"/>
      <c r="D3" s="92"/>
      <c r="F3" s="21"/>
    </row>
    <row r="4" spans="1:6" x14ac:dyDescent="0.25">
      <c r="B4" s="86" t="s">
        <v>155</v>
      </c>
      <c r="C4" s="92"/>
      <c r="D4" s="92"/>
      <c r="F4" s="21"/>
    </row>
    <row r="5" spans="1:6" s="76" customFormat="1" x14ac:dyDescent="0.25">
      <c r="B5" s="94"/>
      <c r="C5" s="92"/>
      <c r="D5" s="92"/>
      <c r="F5" s="21"/>
    </row>
    <row r="6" spans="1:6" s="76" customFormat="1" x14ac:dyDescent="0.25">
      <c r="B6" s="94"/>
      <c r="C6" s="92"/>
      <c r="D6" s="92"/>
      <c r="F6" s="21"/>
    </row>
    <row r="7" spans="1:6" s="76" customFormat="1" x14ac:dyDescent="0.25">
      <c r="B7" s="94"/>
      <c r="C7" s="92"/>
      <c r="D7" s="92"/>
      <c r="F7" s="21"/>
    </row>
    <row r="8" spans="1:6" x14ac:dyDescent="0.25">
      <c r="F8" s="47"/>
    </row>
    <row r="9" spans="1:6" x14ac:dyDescent="0.25">
      <c r="A9" s="90" t="s">
        <v>126</v>
      </c>
      <c r="B9" s="90" t="s">
        <v>20</v>
      </c>
      <c r="C9" s="90"/>
      <c r="D9" s="90" t="s">
        <v>113</v>
      </c>
    </row>
    <row r="10" spans="1:6" s="76" customFormat="1" x14ac:dyDescent="0.25">
      <c r="A10" s="23"/>
      <c r="C10" s="82" t="s">
        <v>37</v>
      </c>
      <c r="D10" s="82" t="s">
        <v>38</v>
      </c>
    </row>
    <row r="11" spans="1:6" x14ac:dyDescent="0.25">
      <c r="A11" s="25"/>
      <c r="B11" s="24"/>
      <c r="C11" s="24"/>
    </row>
    <row r="12" spans="1:6" x14ac:dyDescent="0.25">
      <c r="A12" s="82">
        <v>1</v>
      </c>
      <c r="B12" s="46" t="s">
        <v>156</v>
      </c>
      <c r="C12" s="124">
        <f>C37</f>
        <v>9.8000000000000004E-2</v>
      </c>
      <c r="D12" s="76" t="s">
        <v>138</v>
      </c>
      <c r="F12" s="36"/>
    </row>
    <row r="13" spans="1:6" s="76" customFormat="1" x14ac:dyDescent="0.25">
      <c r="F13" s="84"/>
    </row>
    <row r="14" spans="1:6" x14ac:dyDescent="0.25">
      <c r="A14" s="82">
        <v>2</v>
      </c>
      <c r="B14" s="46" t="s">
        <v>157</v>
      </c>
      <c r="C14" s="124">
        <f>D37</f>
        <v>0.18942000000000001</v>
      </c>
      <c r="D14" s="76" t="s">
        <v>138</v>
      </c>
      <c r="F14" s="36"/>
    </row>
    <row r="15" spans="1:6" s="76" customFormat="1" x14ac:dyDescent="0.25">
      <c r="F15" s="84"/>
    </row>
    <row r="16" spans="1:6" x14ac:dyDescent="0.25">
      <c r="A16" s="82">
        <v>3</v>
      </c>
      <c r="B16" s="46" t="s">
        <v>148</v>
      </c>
      <c r="C16" s="124">
        <f>C12+C14</f>
        <v>0.28742000000000001</v>
      </c>
      <c r="D16" s="76" t="s">
        <v>127</v>
      </c>
    </row>
    <row r="17" spans="1:4" s="76" customFormat="1" x14ac:dyDescent="0.25">
      <c r="A17" s="82"/>
      <c r="B17" s="46"/>
      <c r="C17" s="124"/>
    </row>
    <row r="18" spans="1:4" x14ac:dyDescent="0.25">
      <c r="A18" s="82">
        <v>4</v>
      </c>
      <c r="B18" s="46" t="s">
        <v>140</v>
      </c>
      <c r="C18" s="124">
        <f>ROUND(1/(1-C16),6)</f>
        <v>1.403351</v>
      </c>
      <c r="D18" s="76" t="s">
        <v>136</v>
      </c>
    </row>
    <row r="19" spans="1:4" s="76" customFormat="1" x14ac:dyDescent="0.25">
      <c r="A19" s="82"/>
      <c r="B19" s="46"/>
      <c r="C19" s="124"/>
    </row>
    <row r="20" spans="1:4" x14ac:dyDescent="0.25">
      <c r="A20" s="82"/>
    </row>
    <row r="21" spans="1:4" x14ac:dyDescent="0.25">
      <c r="A21" s="82"/>
      <c r="B21" s="82" t="s">
        <v>154</v>
      </c>
      <c r="C21" s="76"/>
      <c r="D21" s="76"/>
    </row>
    <row r="22" spans="1:4" x14ac:dyDescent="0.25">
      <c r="A22" s="82"/>
      <c r="C22" s="75"/>
      <c r="D22" s="76"/>
    </row>
    <row r="23" spans="1:4" x14ac:dyDescent="0.25">
      <c r="A23" s="82"/>
      <c r="B23" s="141" t="s">
        <v>20</v>
      </c>
      <c r="C23" s="90" t="s">
        <v>128</v>
      </c>
      <c r="D23" s="90" t="s">
        <v>11</v>
      </c>
    </row>
    <row r="24" spans="1:4" s="76" customFormat="1" x14ac:dyDescent="0.25">
      <c r="A24" s="82"/>
      <c r="B24" s="141"/>
      <c r="C24" s="90"/>
      <c r="D24" s="90"/>
    </row>
    <row r="25" spans="1:4" x14ac:dyDescent="0.25">
      <c r="A25" s="82">
        <v>5</v>
      </c>
      <c r="B25" s="130" t="s">
        <v>139</v>
      </c>
      <c r="C25" s="126">
        <v>100000</v>
      </c>
      <c r="D25" s="125">
        <v>100000</v>
      </c>
    </row>
    <row r="26" spans="1:4" x14ac:dyDescent="0.25">
      <c r="A26" s="82">
        <v>6</v>
      </c>
      <c r="B26" s="133" t="s">
        <v>129</v>
      </c>
      <c r="C26" s="125">
        <f>SUM(C25:C25)</f>
        <v>100000</v>
      </c>
      <c r="D26" s="130"/>
    </row>
    <row r="27" spans="1:4" x14ac:dyDescent="0.25">
      <c r="A27" s="82">
        <v>7</v>
      </c>
      <c r="B27" s="133" t="s">
        <v>130</v>
      </c>
      <c r="C27" s="128">
        <v>9.8000000000000004E-2</v>
      </c>
      <c r="D27" s="127"/>
    </row>
    <row r="28" spans="1:4" x14ac:dyDescent="0.25">
      <c r="A28" s="82">
        <v>8</v>
      </c>
      <c r="B28" s="131" t="s">
        <v>77</v>
      </c>
      <c r="C28" s="134">
        <f>C26*C27</f>
        <v>9800</v>
      </c>
      <c r="D28" s="127"/>
    </row>
    <row r="29" spans="1:4" x14ac:dyDescent="0.25">
      <c r="A29" s="82">
        <v>9</v>
      </c>
      <c r="B29" s="135" t="s">
        <v>131</v>
      </c>
      <c r="C29" s="132"/>
      <c r="D29" s="127"/>
    </row>
    <row r="30" spans="1:4" ht="15.75" thickBot="1" x14ac:dyDescent="0.3">
      <c r="A30" s="82">
        <v>10</v>
      </c>
      <c r="B30" s="133" t="s">
        <v>132</v>
      </c>
      <c r="C30" s="137">
        <f>SUM(C28:C29)</f>
        <v>9800</v>
      </c>
      <c r="D30" s="136">
        <f>-SUM(C30:C30)</f>
        <v>-9800</v>
      </c>
    </row>
    <row r="31" spans="1:4" ht="15.75" thickTop="1" x14ac:dyDescent="0.25">
      <c r="A31" s="82">
        <v>11</v>
      </c>
      <c r="B31" s="130" t="s">
        <v>133</v>
      </c>
      <c r="C31" s="130"/>
      <c r="D31" s="132">
        <f>SUM(D25:D30)</f>
        <v>90200</v>
      </c>
    </row>
    <row r="32" spans="1:4" x14ac:dyDescent="0.25">
      <c r="A32" s="82">
        <v>12</v>
      </c>
      <c r="B32" s="133" t="s">
        <v>137</v>
      </c>
      <c r="C32" s="130"/>
      <c r="D32" s="129">
        <v>0.21</v>
      </c>
    </row>
    <row r="33" spans="1:4" x14ac:dyDescent="0.25">
      <c r="A33" s="82">
        <v>13</v>
      </c>
      <c r="B33" s="130" t="s">
        <v>78</v>
      </c>
      <c r="C33" s="130"/>
      <c r="D33" s="134">
        <f>D31*D32</f>
        <v>18942</v>
      </c>
    </row>
    <row r="34" spans="1:4" x14ac:dyDescent="0.25">
      <c r="A34" s="82">
        <v>14</v>
      </c>
      <c r="B34" s="135" t="s">
        <v>134</v>
      </c>
      <c r="C34" s="130"/>
      <c r="D34" s="132"/>
    </row>
    <row r="35" spans="1:4" ht="15.75" thickBot="1" x14ac:dyDescent="0.3">
      <c r="A35" s="82">
        <v>15</v>
      </c>
      <c r="B35" s="130" t="s">
        <v>135</v>
      </c>
      <c r="C35" s="130"/>
      <c r="D35" s="137">
        <f>SUM(D33:D34)</f>
        <v>18942</v>
      </c>
    </row>
    <row r="36" spans="1:4" ht="15.75" thickTop="1" x14ac:dyDescent="0.25">
      <c r="A36" s="82"/>
      <c r="B36" s="130"/>
      <c r="C36" s="130"/>
      <c r="D36" s="132"/>
    </row>
    <row r="37" spans="1:4" x14ac:dyDescent="0.25">
      <c r="A37" s="82">
        <v>16</v>
      </c>
      <c r="B37" s="130" t="s">
        <v>18</v>
      </c>
      <c r="C37" s="138">
        <f>C30/C25</f>
        <v>9.8000000000000004E-2</v>
      </c>
      <c r="D37" s="138">
        <f>+D35/D25</f>
        <v>0.18942000000000001</v>
      </c>
    </row>
    <row r="38" spans="1:4" x14ac:dyDescent="0.25">
      <c r="A38" s="76"/>
      <c r="B38" s="130"/>
      <c r="C38" s="130"/>
      <c r="D38" s="130"/>
    </row>
    <row r="39" spans="1:4" x14ac:dyDescent="0.25">
      <c r="A39" s="76"/>
      <c r="B39" s="130"/>
      <c r="C39" s="130"/>
      <c r="D39" s="130"/>
    </row>
    <row r="40" spans="1:4" x14ac:dyDescent="0.25">
      <c r="A40" s="76"/>
      <c r="B40" s="130"/>
      <c r="C40" s="139"/>
      <c r="D40" s="140"/>
    </row>
  </sheetData>
  <pageMargins left="0" right="0" top="0.5" bottom="0.5" header="0.25" footer="0.25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23"/>
  <sheetViews>
    <sheetView zoomScaleNormal="100" workbookViewId="0"/>
  </sheetViews>
  <sheetFormatPr defaultColWidth="8.85546875" defaultRowHeight="15" x14ac:dyDescent="0.25"/>
  <cols>
    <col min="1" max="1" width="8.85546875" style="60" collapsed="1"/>
    <col min="2" max="2" width="15.42578125" style="60" bestFit="1" customWidth="1" collapsed="1"/>
    <col min="3" max="3" width="15.140625" style="60" customWidth="1" collapsed="1"/>
    <col min="4" max="4" width="10.7109375" style="60" customWidth="1" collapsed="1"/>
    <col min="5" max="6" width="11.28515625" style="60" customWidth="1" collapsed="1"/>
    <col min="7" max="7" width="8.85546875" style="60" collapsed="1"/>
    <col min="8" max="8" width="10.7109375" style="60" customWidth="1" collapsed="1"/>
    <col min="9" max="11" width="8.85546875" style="60" collapsed="1"/>
    <col min="12" max="12" width="9.140625" style="60" customWidth="1" collapsed="1"/>
    <col min="13" max="13" width="8.85546875" style="60" collapsed="1"/>
    <col min="14" max="14" width="8.85546875" style="60"/>
    <col min="15" max="16384" width="8.85546875" style="60" collapsed="1"/>
  </cols>
  <sheetData>
    <row r="1" spans="1:13" s="81" customFormat="1" x14ac:dyDescent="0.25"/>
    <row r="2" spans="1:13" x14ac:dyDescent="0.25">
      <c r="C2" s="86" t="s">
        <v>67</v>
      </c>
      <c r="D2" s="92"/>
      <c r="E2" s="92"/>
      <c r="H2" s="69"/>
    </row>
    <row r="3" spans="1:13" ht="15.75" x14ac:dyDescent="0.25">
      <c r="C3" s="87" t="s">
        <v>3</v>
      </c>
      <c r="D3" s="93"/>
      <c r="E3" s="93"/>
      <c r="H3" s="69"/>
    </row>
    <row r="4" spans="1:13" x14ac:dyDescent="0.25">
      <c r="C4" s="86" t="s">
        <v>155</v>
      </c>
      <c r="D4" s="92"/>
      <c r="E4" s="92"/>
      <c r="H4" s="69"/>
    </row>
    <row r="6" spans="1:13" x14ac:dyDescent="0.25">
      <c r="B6" s="70"/>
      <c r="F6" s="68"/>
    </row>
    <row r="7" spans="1:13" x14ac:dyDescent="0.25">
      <c r="A7" s="60" t="s">
        <v>112</v>
      </c>
      <c r="C7" s="64" t="s">
        <v>12</v>
      </c>
      <c r="D7" s="64"/>
      <c r="E7" s="64"/>
      <c r="F7" s="68"/>
    </row>
    <row r="8" spans="1:13" x14ac:dyDescent="0.25">
      <c r="C8" s="64" t="s">
        <v>13</v>
      </c>
      <c r="D8" s="64"/>
      <c r="E8" s="64" t="s">
        <v>14</v>
      </c>
      <c r="F8" s="64" t="s">
        <v>15</v>
      </c>
    </row>
    <row r="9" spans="1:13" x14ac:dyDescent="0.25">
      <c r="A9" s="88" t="s">
        <v>126</v>
      </c>
      <c r="B9" s="89" t="s">
        <v>20</v>
      </c>
      <c r="C9" s="71" t="s">
        <v>16</v>
      </c>
      <c r="D9" s="71" t="s">
        <v>17</v>
      </c>
      <c r="E9" s="71" t="s">
        <v>18</v>
      </c>
      <c r="F9" s="71" t="s">
        <v>19</v>
      </c>
    </row>
    <row r="10" spans="1:13" x14ac:dyDescent="0.25">
      <c r="B10" s="64"/>
      <c r="C10" s="64" t="s">
        <v>37</v>
      </c>
      <c r="D10" s="64" t="s">
        <v>38</v>
      </c>
      <c r="E10" s="64" t="s">
        <v>45</v>
      </c>
      <c r="F10" s="64" t="s">
        <v>39</v>
      </c>
    </row>
    <row r="11" spans="1:13" x14ac:dyDescent="0.25">
      <c r="C11" s="85"/>
    </row>
    <row r="12" spans="1:13" x14ac:dyDescent="0.25">
      <c r="A12" s="85">
        <v>1</v>
      </c>
      <c r="B12" s="60" t="s">
        <v>118</v>
      </c>
      <c r="C12" s="104"/>
      <c r="D12" s="72" t="e">
        <f>ROUND(+C12/C18,4)</f>
        <v>#DIV/0!</v>
      </c>
      <c r="E12" s="72"/>
      <c r="F12" s="72" t="e">
        <f>+D12*E12</f>
        <v>#DIV/0!</v>
      </c>
      <c r="J12" s="34"/>
      <c r="K12" s="72"/>
      <c r="L12" s="73"/>
      <c r="M12" s="73"/>
    </row>
    <row r="13" spans="1:13" x14ac:dyDescent="0.25">
      <c r="A13" s="85"/>
      <c r="C13" s="105"/>
      <c r="D13" s="72"/>
      <c r="E13" s="72"/>
      <c r="F13" s="72"/>
      <c r="J13" s="65"/>
      <c r="K13" s="72"/>
      <c r="M13" s="73"/>
    </row>
    <row r="14" spans="1:13" x14ac:dyDescent="0.25">
      <c r="A14" s="85">
        <v>2</v>
      </c>
      <c r="B14" s="60" t="s">
        <v>21</v>
      </c>
      <c r="C14" s="105"/>
      <c r="D14" s="72" t="e">
        <f>+C14/C18</f>
        <v>#DIV/0!</v>
      </c>
      <c r="E14" s="72"/>
      <c r="F14" s="72" t="e">
        <f>+D14*E14</f>
        <v>#DIV/0!</v>
      </c>
      <c r="J14" s="65"/>
      <c r="K14" s="72"/>
      <c r="L14" s="73"/>
      <c r="M14" s="73"/>
    </row>
    <row r="15" spans="1:13" x14ac:dyDescent="0.25">
      <c r="A15" s="85"/>
      <c r="C15" s="105"/>
      <c r="D15" s="72"/>
      <c r="E15" s="72"/>
      <c r="F15" s="72"/>
      <c r="J15" s="65"/>
      <c r="K15" s="72"/>
    </row>
    <row r="16" spans="1:13" x14ac:dyDescent="0.25">
      <c r="A16" s="85">
        <v>3</v>
      </c>
      <c r="B16" s="60" t="s">
        <v>22</v>
      </c>
      <c r="C16" s="106"/>
      <c r="D16" s="72" t="e">
        <f>ROUND(+C16/C18,4)</f>
        <v>#DIV/0!</v>
      </c>
      <c r="E16" s="72"/>
      <c r="F16" s="22" t="e">
        <f>+D16*E16</f>
        <v>#DIV/0!</v>
      </c>
      <c r="J16" s="35"/>
      <c r="K16" s="72"/>
      <c r="L16" s="73"/>
    </row>
    <row r="17" spans="1:6" x14ac:dyDescent="0.25">
      <c r="A17" s="85"/>
      <c r="C17" s="85"/>
      <c r="E17" s="72"/>
      <c r="F17" s="72"/>
    </row>
    <row r="18" spans="1:6" ht="15.75" thickBot="1" x14ac:dyDescent="0.3">
      <c r="A18" s="85">
        <v>4</v>
      </c>
      <c r="B18" s="60" t="s">
        <v>46</v>
      </c>
      <c r="C18" s="107">
        <f>+SUM(C12:C16)</f>
        <v>0</v>
      </c>
      <c r="E18" s="72"/>
      <c r="F18" s="74" t="e">
        <f>+F12+F14+F16</f>
        <v>#DIV/0!</v>
      </c>
    </row>
    <row r="19" spans="1:6" ht="15.75" thickTop="1" x14ac:dyDescent="0.25">
      <c r="C19" s="85"/>
      <c r="E19" s="72"/>
      <c r="F19" s="72"/>
    </row>
    <row r="20" spans="1:6" x14ac:dyDescent="0.25">
      <c r="B20" s="60" t="s">
        <v>158</v>
      </c>
      <c r="C20" s="85"/>
      <c r="E20" s="72"/>
      <c r="F20" s="72"/>
    </row>
    <row r="21" spans="1:6" x14ac:dyDescent="0.25">
      <c r="C21" s="85"/>
    </row>
    <row r="22" spans="1:6" x14ac:dyDescent="0.25">
      <c r="C22" s="85"/>
    </row>
    <row r="23" spans="1:6" x14ac:dyDescent="0.25">
      <c r="C23" s="85"/>
    </row>
  </sheetData>
  <pageMargins left="0" right="0" top="0.5" bottom="0.5" header="0.25" footer="0.25"/>
  <pageSetup fitToHeight="0" orientation="landscape" r:id="rId1"/>
  <ignoredErrors>
    <ignoredError sqref="D12 D14 D16 F16 F14 F1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30"/>
  <sheetViews>
    <sheetView zoomScaleNormal="100" workbookViewId="0"/>
  </sheetViews>
  <sheetFormatPr defaultColWidth="8.85546875" defaultRowHeight="15" x14ac:dyDescent="0.25"/>
  <cols>
    <col min="1" max="1" width="9.28515625" style="1" bestFit="1" customWidth="1" collapsed="1"/>
    <col min="2" max="2" width="35.7109375" style="1" customWidth="1" collapsed="1"/>
    <col min="3" max="9" width="16.7109375" style="1" customWidth="1" collapsed="1"/>
    <col min="10" max="10" width="8.85546875" style="1" collapsed="1"/>
    <col min="11" max="12" width="8.85546875" style="1"/>
    <col min="13" max="16384" width="8.85546875" style="1" collapsed="1"/>
  </cols>
  <sheetData>
    <row r="1" spans="1:9" s="76" customFormat="1" x14ac:dyDescent="0.25"/>
    <row r="2" spans="1:9" x14ac:dyDescent="0.25">
      <c r="A2" s="7"/>
      <c r="C2" s="8"/>
      <c r="E2" s="86" t="s">
        <v>67</v>
      </c>
      <c r="F2" s="92"/>
      <c r="H2" s="21"/>
    </row>
    <row r="3" spans="1:9" ht="15.75" customHeight="1" x14ac:dyDescent="0.25">
      <c r="A3" s="7"/>
      <c r="C3" s="8"/>
      <c r="E3" s="86" t="s">
        <v>111</v>
      </c>
      <c r="F3" s="92"/>
      <c r="H3" s="21"/>
    </row>
    <row r="4" spans="1:9" x14ac:dyDescent="0.25">
      <c r="A4" s="7"/>
      <c r="C4" s="8"/>
      <c r="E4" s="86" t="s">
        <v>155</v>
      </c>
      <c r="F4" s="92"/>
      <c r="H4" s="21"/>
    </row>
    <row r="5" spans="1:9" x14ac:dyDescent="0.25">
      <c r="A5" s="7"/>
      <c r="C5" s="8"/>
      <c r="H5" s="49"/>
    </row>
    <row r="6" spans="1:9" x14ac:dyDescent="0.25">
      <c r="A6" s="7"/>
      <c r="C6" s="8"/>
      <c r="G6" s="24" t="s">
        <v>46</v>
      </c>
      <c r="H6" s="24"/>
      <c r="I6" s="24" t="s">
        <v>50</v>
      </c>
    </row>
    <row r="7" spans="1:9" x14ac:dyDescent="0.25">
      <c r="A7" s="7"/>
      <c r="C7" s="9"/>
      <c r="D7" s="24" t="s">
        <v>69</v>
      </c>
      <c r="E7" s="82" t="s">
        <v>68</v>
      </c>
      <c r="F7" s="82" t="s">
        <v>70</v>
      </c>
      <c r="G7" s="24" t="s">
        <v>51</v>
      </c>
      <c r="H7" s="24"/>
      <c r="I7" s="24" t="s">
        <v>52</v>
      </c>
    </row>
    <row r="8" spans="1:9" x14ac:dyDescent="0.25">
      <c r="A8" s="7"/>
      <c r="C8" s="30" t="s">
        <v>117</v>
      </c>
      <c r="D8" s="27" t="s">
        <v>46</v>
      </c>
      <c r="E8" s="27" t="s">
        <v>46</v>
      </c>
      <c r="F8" s="27" t="s">
        <v>46</v>
      </c>
      <c r="G8" s="27" t="s">
        <v>53</v>
      </c>
      <c r="H8" s="27" t="s">
        <v>54</v>
      </c>
      <c r="I8" s="27" t="s">
        <v>54</v>
      </c>
    </row>
    <row r="9" spans="1:9" x14ac:dyDescent="0.25">
      <c r="A9" s="91" t="s">
        <v>1</v>
      </c>
      <c r="B9" s="90" t="s">
        <v>20</v>
      </c>
      <c r="C9" s="33" t="s">
        <v>10</v>
      </c>
      <c r="D9" s="28" t="s">
        <v>146</v>
      </c>
      <c r="E9" s="83" t="s">
        <v>146</v>
      </c>
      <c r="F9" s="83" t="s">
        <v>146</v>
      </c>
      <c r="G9" s="28" t="s">
        <v>55</v>
      </c>
      <c r="H9" s="28" t="s">
        <v>56</v>
      </c>
      <c r="I9" s="28" t="s">
        <v>56</v>
      </c>
    </row>
    <row r="10" spans="1:9" x14ac:dyDescent="0.25">
      <c r="C10" s="9" t="s">
        <v>37</v>
      </c>
      <c r="D10" s="24" t="s">
        <v>38</v>
      </c>
      <c r="E10" s="24" t="s">
        <v>45</v>
      </c>
      <c r="F10" s="24" t="s">
        <v>39</v>
      </c>
      <c r="G10" s="24" t="s">
        <v>40</v>
      </c>
      <c r="H10" s="24" t="s">
        <v>41</v>
      </c>
      <c r="I10" s="24" t="s">
        <v>42</v>
      </c>
    </row>
    <row r="11" spans="1:9" s="76" customFormat="1" x14ac:dyDescent="0.25">
      <c r="C11" s="79"/>
      <c r="D11" s="82"/>
      <c r="E11" s="82"/>
      <c r="F11" s="82"/>
      <c r="G11" s="82"/>
      <c r="H11" s="82"/>
      <c r="I11" s="82"/>
    </row>
    <row r="12" spans="1:9" x14ac:dyDescent="0.25">
      <c r="A12" s="10">
        <v>1</v>
      </c>
      <c r="B12" s="11" t="s">
        <v>57</v>
      </c>
      <c r="C12" s="108"/>
      <c r="D12" s="109">
        <f>+'SchC Pg2 IS Adj '!Q12</f>
        <v>0</v>
      </c>
      <c r="E12" s="109">
        <f>+'SchC Pg3 IS Adj '!O12</f>
        <v>0</v>
      </c>
      <c r="F12" s="109">
        <f>+'SchC Pg4 IS Adj '!N12</f>
        <v>0</v>
      </c>
      <c r="G12" s="109">
        <f>SUM(C12:F12)</f>
        <v>0</v>
      </c>
      <c r="H12" s="109" t="e">
        <f>+H25*'SchG Taxes'!C18</f>
        <v>#DIV/0!</v>
      </c>
      <c r="I12" s="109" t="e">
        <f>+G12+H12</f>
        <v>#DIV/0!</v>
      </c>
    </row>
    <row r="13" spans="1:9" x14ac:dyDescent="0.25">
      <c r="A13" s="10"/>
      <c r="C13" s="108"/>
      <c r="D13" s="109"/>
      <c r="E13" s="109"/>
      <c r="F13" s="109"/>
      <c r="G13" s="109"/>
      <c r="H13" s="109"/>
      <c r="I13" s="109"/>
    </row>
    <row r="14" spans="1:9" x14ac:dyDescent="0.25">
      <c r="A14" s="10"/>
      <c r="B14" s="1" t="s">
        <v>58</v>
      </c>
      <c r="C14" s="108"/>
      <c r="D14" s="109"/>
      <c r="E14" s="109"/>
      <c r="F14" s="109"/>
      <c r="G14" s="109"/>
      <c r="H14" s="109"/>
      <c r="I14" s="109"/>
    </row>
    <row r="15" spans="1:9" x14ac:dyDescent="0.25">
      <c r="A15" s="10">
        <v>2</v>
      </c>
      <c r="B15" s="11" t="s">
        <v>59</v>
      </c>
      <c r="C15" s="108"/>
      <c r="D15" s="109">
        <f>+'SchC Pg2 IS Adj '!Q15</f>
        <v>0</v>
      </c>
      <c r="E15" s="109">
        <f>+'SchC Pg3 IS Adj '!O15</f>
        <v>0</v>
      </c>
      <c r="F15" s="109">
        <f>+'SchC Pg4 IS Adj '!N15</f>
        <v>0</v>
      </c>
      <c r="G15" s="109">
        <f t="shared" ref="G15:G23" si="0">SUM(C15:F15)</f>
        <v>0</v>
      </c>
      <c r="H15" s="109"/>
      <c r="I15" s="109">
        <f t="shared" ref="I15:I23" si="1">+G15+H15</f>
        <v>0</v>
      </c>
    </row>
    <row r="16" spans="1:9" x14ac:dyDescent="0.25">
      <c r="A16" s="10">
        <v>3</v>
      </c>
      <c r="B16" s="11" t="s">
        <v>60</v>
      </c>
      <c r="C16" s="108"/>
      <c r="D16" s="109">
        <f>+'SchC Pg2 IS Adj '!Q16</f>
        <v>0</v>
      </c>
      <c r="E16" s="109">
        <f>+'SchC Pg3 IS Adj '!O16</f>
        <v>0</v>
      </c>
      <c r="F16" s="109">
        <f>+'SchC Pg4 IS Adj '!N16</f>
        <v>0</v>
      </c>
      <c r="G16" s="109">
        <f t="shared" si="0"/>
        <v>0</v>
      </c>
      <c r="H16" s="109"/>
      <c r="I16" s="109">
        <f t="shared" si="1"/>
        <v>0</v>
      </c>
    </row>
    <row r="17" spans="1:9" x14ac:dyDescent="0.25">
      <c r="A17" s="10">
        <v>4</v>
      </c>
      <c r="B17" s="1" t="s">
        <v>61</v>
      </c>
      <c r="C17" s="108"/>
      <c r="D17" s="109">
        <f>+'SchC Pg2 IS Adj '!Q17</f>
        <v>0</v>
      </c>
      <c r="E17" s="109">
        <f>+'SchC Pg3 IS Adj '!O17</f>
        <v>0</v>
      </c>
      <c r="F17" s="109">
        <f>+'SchC Pg4 IS Adj '!N17</f>
        <v>0</v>
      </c>
      <c r="G17" s="109">
        <f t="shared" si="0"/>
        <v>0</v>
      </c>
      <c r="H17" s="109"/>
      <c r="I17" s="109">
        <f t="shared" si="1"/>
        <v>0</v>
      </c>
    </row>
    <row r="18" spans="1:9" x14ac:dyDescent="0.25">
      <c r="A18" s="10">
        <v>5</v>
      </c>
      <c r="B18" s="1" t="s">
        <v>152</v>
      </c>
      <c r="C18" s="108"/>
      <c r="D18" s="109">
        <f>+'SchC Pg2 IS Adj '!Q18</f>
        <v>0</v>
      </c>
      <c r="E18" s="109">
        <f>+'SchC Pg3 IS Adj '!O18</f>
        <v>0</v>
      </c>
      <c r="F18" s="109">
        <f>+'SchC Pg4 IS Adj '!N18</f>
        <v>0</v>
      </c>
      <c r="G18" s="109">
        <f t="shared" si="0"/>
        <v>0</v>
      </c>
      <c r="H18" s="109"/>
      <c r="I18" s="109">
        <f t="shared" si="1"/>
        <v>0</v>
      </c>
    </row>
    <row r="19" spans="1:9" x14ac:dyDescent="0.25">
      <c r="A19" s="10">
        <v>6</v>
      </c>
      <c r="B19" s="1" t="s">
        <v>153</v>
      </c>
      <c r="C19" s="108"/>
      <c r="D19" s="109">
        <f>+'SchC Pg2 IS Adj '!Q19</f>
        <v>0</v>
      </c>
      <c r="E19" s="109">
        <f>+'SchC Pg3 IS Adj '!O19</f>
        <v>0</v>
      </c>
      <c r="F19" s="109">
        <f>+'SchC Pg4 IS Adj '!N19</f>
        <v>0</v>
      </c>
      <c r="G19" s="109">
        <f t="shared" si="0"/>
        <v>0</v>
      </c>
      <c r="H19" s="109"/>
      <c r="I19" s="109">
        <f t="shared" si="1"/>
        <v>0</v>
      </c>
    </row>
    <row r="20" spans="1:9" x14ac:dyDescent="0.25">
      <c r="A20" s="10">
        <v>7</v>
      </c>
      <c r="B20" s="1" t="s">
        <v>62</v>
      </c>
      <c r="C20" s="108"/>
      <c r="D20" s="109">
        <f>+'SchC Pg2 IS Adj '!Q20</f>
        <v>0</v>
      </c>
      <c r="E20" s="109">
        <f>+'SchC Pg3 IS Adj '!O20</f>
        <v>0</v>
      </c>
      <c r="F20" s="109" t="e">
        <f>+'SchC Pg4 IS Adj '!N20</f>
        <v>#DIV/0!</v>
      </c>
      <c r="G20" s="109" t="e">
        <f t="shared" si="0"/>
        <v>#DIV/0!</v>
      </c>
      <c r="H20" s="109" t="e">
        <f>+H12*'SchG Taxes'!C14</f>
        <v>#DIV/0!</v>
      </c>
      <c r="I20" s="109" t="e">
        <f t="shared" si="1"/>
        <v>#DIV/0!</v>
      </c>
    </row>
    <row r="21" spans="1:9" x14ac:dyDescent="0.25">
      <c r="A21" s="10">
        <v>8</v>
      </c>
      <c r="B21" s="1" t="s">
        <v>63</v>
      </c>
      <c r="C21" s="108"/>
      <c r="D21" s="109">
        <f>+'SchC Pg2 IS Adj '!Q21</f>
        <v>0</v>
      </c>
      <c r="E21" s="109">
        <f>+'SchC Pg3 IS Adj '!O21</f>
        <v>0</v>
      </c>
      <c r="F21" s="109" t="e">
        <f>+'SchC Pg4 IS Adj '!N21</f>
        <v>#DIV/0!</v>
      </c>
      <c r="G21" s="109" t="e">
        <f t="shared" si="0"/>
        <v>#DIV/0!</v>
      </c>
      <c r="H21" s="109" t="e">
        <f>+H12*'SchG Taxes'!C12</f>
        <v>#DIV/0!</v>
      </c>
      <c r="I21" s="109" t="e">
        <f t="shared" si="1"/>
        <v>#DIV/0!</v>
      </c>
    </row>
    <row r="22" spans="1:9" x14ac:dyDescent="0.25">
      <c r="A22" s="10">
        <v>9</v>
      </c>
      <c r="B22" s="19" t="s">
        <v>64</v>
      </c>
      <c r="C22" s="144"/>
      <c r="D22" s="145">
        <f>+'SchC Pg2 IS Adj '!Q22</f>
        <v>0</v>
      </c>
      <c r="E22" s="145">
        <f>+'SchC Pg3 IS Adj '!O22</f>
        <v>0</v>
      </c>
      <c r="F22" s="145">
        <f>+'SchC Pg4 IS Adj '!N22</f>
        <v>0</v>
      </c>
      <c r="G22" s="145">
        <f t="shared" si="0"/>
        <v>0</v>
      </c>
      <c r="H22" s="145"/>
      <c r="I22" s="145">
        <f t="shared" si="1"/>
        <v>0</v>
      </c>
    </row>
    <row r="23" spans="1:9" x14ac:dyDescent="0.25">
      <c r="A23" s="10">
        <v>10</v>
      </c>
      <c r="B23" s="11" t="s">
        <v>65</v>
      </c>
      <c r="C23" s="108">
        <f>SUM(C15:C22)</f>
        <v>0</v>
      </c>
      <c r="D23" s="108">
        <f>SUM(D15:D22)</f>
        <v>0</v>
      </c>
      <c r="E23" s="108">
        <f>SUM(E15:E22)</f>
        <v>0</v>
      </c>
      <c r="F23" s="109" t="e">
        <f>SUM(F15:F22)</f>
        <v>#DIV/0!</v>
      </c>
      <c r="G23" s="109" t="e">
        <f t="shared" si="0"/>
        <v>#DIV/0!</v>
      </c>
      <c r="H23" s="109" t="e">
        <f>+SUM(H15:H22)</f>
        <v>#DIV/0!</v>
      </c>
      <c r="I23" s="109" t="e">
        <f t="shared" si="1"/>
        <v>#DIV/0!</v>
      </c>
    </row>
    <row r="24" spans="1:9" x14ac:dyDescent="0.25">
      <c r="A24" s="10"/>
      <c r="B24" s="11"/>
      <c r="C24" s="108"/>
      <c r="D24" s="109"/>
      <c r="E24" s="109"/>
      <c r="F24" s="109"/>
      <c r="G24" s="109"/>
      <c r="H24" s="109"/>
      <c r="I24" s="109"/>
    </row>
    <row r="25" spans="1:9" ht="15.75" thickBot="1" x14ac:dyDescent="0.3">
      <c r="A25" s="10">
        <v>11</v>
      </c>
      <c r="B25" s="11" t="s">
        <v>66</v>
      </c>
      <c r="C25" s="110">
        <f>+C12-C23</f>
        <v>0</v>
      </c>
      <c r="D25" s="111">
        <f>+D12-D23</f>
        <v>0</v>
      </c>
      <c r="E25" s="111">
        <f>+E12-E23</f>
        <v>0</v>
      </c>
      <c r="F25" s="111" t="e">
        <f>+F12-F23</f>
        <v>#DIV/0!</v>
      </c>
      <c r="G25" s="111" t="e">
        <f>ROUND(SUM(C25:F25),0)</f>
        <v>#DIV/0!</v>
      </c>
      <c r="H25" s="111" t="e">
        <f>+I25-G25</f>
        <v>#DIV/0!</v>
      </c>
      <c r="I25" s="111" t="e">
        <f>+'SchA Revenue Requirement'!C16</f>
        <v>#DIV/0!</v>
      </c>
    </row>
    <row r="26" spans="1:9" ht="15.75" thickTop="1" x14ac:dyDescent="0.25">
      <c r="A26" s="7"/>
      <c r="C26" s="8"/>
      <c r="D26" s="11"/>
    </row>
    <row r="27" spans="1:9" x14ac:dyDescent="0.25">
      <c r="A27" s="7"/>
      <c r="B27" s="81" t="s">
        <v>158</v>
      </c>
      <c r="C27" s="8"/>
      <c r="D27" s="78"/>
      <c r="E27" s="78"/>
      <c r="F27" s="78"/>
      <c r="G27" s="78"/>
      <c r="H27" s="78"/>
      <c r="I27" s="78"/>
    </row>
    <row r="28" spans="1:9" x14ac:dyDescent="0.25">
      <c r="C28" s="24"/>
      <c r="D28" s="24"/>
      <c r="E28" s="24"/>
      <c r="F28" s="24"/>
      <c r="G28" s="24"/>
      <c r="H28" s="24"/>
      <c r="I28" s="82"/>
    </row>
    <row r="29" spans="1:9" x14ac:dyDescent="0.25">
      <c r="C29" s="24"/>
      <c r="D29" s="24"/>
      <c r="E29" s="24"/>
      <c r="F29" s="24"/>
      <c r="G29" s="24"/>
      <c r="H29" s="24"/>
      <c r="I29" s="82"/>
    </row>
    <row r="30" spans="1:9" x14ac:dyDescent="0.25">
      <c r="C30" s="24"/>
      <c r="D30" s="85"/>
      <c r="E30" s="85"/>
      <c r="F30" s="85"/>
      <c r="G30" s="24"/>
    </row>
  </sheetData>
  <pageMargins left="0" right="0" top="0.5" bottom="0.5" header="0.25" footer="0.25"/>
  <pageSetup scale="83" fitToHeight="0" orientation="landscape" r:id="rId1"/>
  <ignoredErrors>
    <ignoredError sqref="H12:I12 G23:I23 G25:I25 F23 F25 F21 G20:G21 H20:H21 I20:I2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T30"/>
  <sheetViews>
    <sheetView zoomScaleNormal="100" workbookViewId="0"/>
  </sheetViews>
  <sheetFormatPr defaultColWidth="8.85546875" defaultRowHeight="15" x14ac:dyDescent="0.25"/>
  <cols>
    <col min="1" max="1" width="9" style="1" bestFit="1" customWidth="1" collapsed="1"/>
    <col min="2" max="2" width="32.42578125" style="1" bestFit="1" customWidth="1" collapsed="1"/>
    <col min="3" max="3" width="10.42578125" style="1" bestFit="1" customWidth="1" collapsed="1"/>
    <col min="4" max="5" width="12.7109375" style="1" customWidth="1" collapsed="1"/>
    <col min="6" max="6" width="10.7109375" style="76" bestFit="1" customWidth="1"/>
    <col min="7" max="7" width="11.28515625" style="1" bestFit="1" customWidth="1" collapsed="1"/>
    <col min="8" max="8" width="11.5703125" style="1" customWidth="1" collapsed="1"/>
    <col min="9" max="9" width="12.7109375" style="1" bestFit="1" customWidth="1" collapsed="1"/>
    <col min="10" max="10" width="10.5703125" style="1" bestFit="1" customWidth="1" collapsed="1"/>
    <col min="11" max="11" width="8.5703125" style="1" bestFit="1" customWidth="1" collapsed="1"/>
    <col min="12" max="12" width="11.42578125" style="1" bestFit="1" customWidth="1" collapsed="1"/>
    <col min="13" max="13" width="11.42578125" style="54" bestFit="1" customWidth="1"/>
    <col min="14" max="14" width="10.7109375" style="54" bestFit="1" customWidth="1"/>
    <col min="15" max="15" width="10.5703125" style="54" bestFit="1" customWidth="1"/>
    <col min="16" max="16" width="12.28515625" style="1" customWidth="1" collapsed="1"/>
    <col min="17" max="17" width="12.140625" style="1" bestFit="1" customWidth="1" collapsed="1"/>
    <col min="18" max="18" width="24" style="1" bestFit="1" customWidth="1" collapsed="1"/>
    <col min="19" max="20" width="8.85546875" style="1"/>
    <col min="21" max="16384" width="8.85546875" style="1" collapsed="1"/>
  </cols>
  <sheetData>
    <row r="1" spans="1:18" s="76" customFormat="1" x14ac:dyDescent="0.25"/>
    <row r="2" spans="1:18" x14ac:dyDescent="0.25">
      <c r="A2" s="7"/>
      <c r="C2" s="8"/>
      <c r="D2" s="8"/>
      <c r="E2" s="8"/>
      <c r="F2" s="78"/>
      <c r="H2" s="94" t="s">
        <v>67</v>
      </c>
      <c r="I2" s="92"/>
      <c r="P2" s="21"/>
    </row>
    <row r="3" spans="1:18" x14ac:dyDescent="0.25">
      <c r="A3" s="7"/>
      <c r="C3" s="8"/>
      <c r="D3" s="8"/>
      <c r="E3" s="8"/>
      <c r="F3" s="78"/>
      <c r="H3" s="94" t="s">
        <v>111</v>
      </c>
      <c r="I3" s="92"/>
      <c r="P3" s="21"/>
    </row>
    <row r="4" spans="1:18" x14ac:dyDescent="0.25">
      <c r="A4" s="7"/>
      <c r="C4" s="8"/>
      <c r="D4" s="8"/>
      <c r="E4" s="8"/>
      <c r="F4" s="78"/>
      <c r="H4" s="86" t="s">
        <v>155</v>
      </c>
      <c r="I4" s="92"/>
      <c r="P4" s="21"/>
    </row>
    <row r="5" spans="1:18" s="76" customFormat="1" x14ac:dyDescent="0.25">
      <c r="A5" s="7"/>
      <c r="C5" s="78"/>
      <c r="D5" s="78"/>
      <c r="E5" s="78"/>
      <c r="F5" s="78"/>
      <c r="H5" s="94"/>
      <c r="I5" s="92"/>
      <c r="P5" s="21"/>
    </row>
    <row r="6" spans="1:18" x14ac:dyDescent="0.25">
      <c r="A6" s="7"/>
      <c r="C6" s="8"/>
      <c r="D6" s="8"/>
      <c r="E6" s="8"/>
      <c r="F6" s="78"/>
      <c r="G6" s="8"/>
      <c r="H6" s="8"/>
      <c r="P6" s="50"/>
    </row>
    <row r="7" spans="1:18" x14ac:dyDescent="0.25">
      <c r="A7" s="7"/>
      <c r="C7" s="8"/>
      <c r="D7" s="8"/>
      <c r="E7" s="8"/>
      <c r="F7" s="78"/>
      <c r="G7" s="8"/>
      <c r="H7" s="8"/>
    </row>
    <row r="8" spans="1:18" x14ac:dyDescent="0.25">
      <c r="C8" s="79"/>
      <c r="D8" s="79"/>
      <c r="E8" s="9"/>
      <c r="F8" s="79"/>
      <c r="G8" s="9"/>
      <c r="H8" s="9"/>
      <c r="I8" s="24"/>
      <c r="J8" s="24"/>
      <c r="K8" s="24"/>
      <c r="L8" s="24"/>
      <c r="M8" s="61"/>
      <c r="N8" s="61"/>
      <c r="O8" s="61"/>
      <c r="P8" s="61"/>
      <c r="Q8" s="27" t="s">
        <v>69</v>
      </c>
    </row>
    <row r="9" spans="1:18" x14ac:dyDescent="0.25">
      <c r="A9" s="91" t="s">
        <v>1</v>
      </c>
      <c r="B9" s="90" t="s">
        <v>20</v>
      </c>
      <c r="C9" s="29"/>
      <c r="D9" s="29"/>
      <c r="E9" s="29"/>
      <c r="F9" s="29"/>
      <c r="G9" s="29"/>
      <c r="H9" s="28"/>
      <c r="I9" s="28"/>
      <c r="J9" s="28"/>
      <c r="K9" s="28"/>
      <c r="L9" s="28"/>
      <c r="M9" s="63"/>
      <c r="N9" s="63"/>
      <c r="O9" s="63"/>
      <c r="P9" s="63"/>
      <c r="Q9" s="25" t="s">
        <v>46</v>
      </c>
    </row>
    <row r="10" spans="1:18" x14ac:dyDescent="0.25">
      <c r="B10" s="24"/>
      <c r="C10" s="9" t="s">
        <v>37</v>
      </c>
      <c r="D10" s="9" t="s">
        <v>38</v>
      </c>
      <c r="E10" s="9" t="s">
        <v>45</v>
      </c>
      <c r="F10" s="79" t="s">
        <v>39</v>
      </c>
      <c r="G10" s="79" t="s">
        <v>40</v>
      </c>
      <c r="H10" s="82" t="s">
        <v>41</v>
      </c>
      <c r="I10" s="82" t="s">
        <v>42</v>
      </c>
      <c r="J10" s="82" t="s">
        <v>43</v>
      </c>
      <c r="K10" s="82" t="s">
        <v>44</v>
      </c>
      <c r="L10" s="82" t="s">
        <v>48</v>
      </c>
      <c r="M10" s="82" t="s">
        <v>49</v>
      </c>
      <c r="N10" s="82" t="s">
        <v>108</v>
      </c>
      <c r="O10" s="82" t="s">
        <v>115</v>
      </c>
      <c r="P10" s="82" t="s">
        <v>116</v>
      </c>
      <c r="Q10" s="24" t="s">
        <v>119</v>
      </c>
    </row>
    <row r="11" spans="1:18" s="76" customFormat="1" x14ac:dyDescent="0.25">
      <c r="B11" s="82"/>
      <c r="C11" s="79"/>
      <c r="D11" s="79"/>
      <c r="E11" s="79"/>
      <c r="F11" s="79"/>
      <c r="G11" s="79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8" x14ac:dyDescent="0.25">
      <c r="A12" s="10">
        <v>1</v>
      </c>
      <c r="B12" s="11" t="s">
        <v>57</v>
      </c>
      <c r="C12" s="80"/>
      <c r="D12" s="80"/>
      <c r="E12" s="80"/>
      <c r="F12" s="80"/>
      <c r="G12" s="80"/>
      <c r="H12" s="80"/>
      <c r="I12" s="48"/>
      <c r="J12" s="6"/>
      <c r="K12" s="6"/>
      <c r="L12" s="6"/>
      <c r="M12" s="56"/>
      <c r="N12" s="56"/>
      <c r="O12" s="56"/>
      <c r="P12" s="56"/>
      <c r="Q12" s="6">
        <f>SUM(C12:P12)</f>
        <v>0</v>
      </c>
      <c r="R12" s="76"/>
    </row>
    <row r="13" spans="1:18" x14ac:dyDescent="0.25">
      <c r="A13" s="10"/>
      <c r="C13" s="6"/>
      <c r="D13" s="6"/>
      <c r="E13" s="6"/>
      <c r="F13" s="77"/>
      <c r="G13" s="6"/>
      <c r="H13" s="6"/>
      <c r="I13" s="6"/>
      <c r="J13" s="6"/>
      <c r="K13" s="6"/>
      <c r="L13" s="6"/>
      <c r="M13" s="56"/>
      <c r="N13" s="56"/>
      <c r="O13" s="56"/>
      <c r="P13" s="56"/>
      <c r="Q13" s="6"/>
    </row>
    <row r="14" spans="1:18" x14ac:dyDescent="0.25">
      <c r="A14" s="10"/>
      <c r="B14" s="1" t="s">
        <v>58</v>
      </c>
      <c r="C14" s="6"/>
      <c r="D14" s="6"/>
      <c r="E14" s="6"/>
      <c r="F14" s="77"/>
      <c r="G14" s="6"/>
      <c r="H14" s="6"/>
      <c r="I14" s="6"/>
      <c r="J14" s="6"/>
      <c r="K14" s="6"/>
      <c r="L14" s="6"/>
      <c r="M14" s="56"/>
      <c r="N14" s="56"/>
      <c r="O14" s="56"/>
      <c r="P14" s="56"/>
      <c r="Q14" s="6"/>
    </row>
    <row r="15" spans="1:18" x14ac:dyDescent="0.25">
      <c r="A15" s="10">
        <v>2</v>
      </c>
      <c r="B15" s="11" t="s">
        <v>59</v>
      </c>
      <c r="C15" s="6"/>
      <c r="D15" s="6"/>
      <c r="E15" s="6"/>
      <c r="F15" s="77"/>
      <c r="G15" s="6"/>
      <c r="H15" s="6"/>
      <c r="I15" s="59"/>
      <c r="J15" s="59"/>
      <c r="K15" s="59"/>
      <c r="L15" s="59"/>
      <c r="M15" s="59"/>
      <c r="N15" s="56"/>
      <c r="O15" s="56"/>
      <c r="P15" s="56"/>
      <c r="Q15" s="6">
        <f t="shared" ref="Q15:Q23" si="0">SUM(C15:P15)</f>
        <v>0</v>
      </c>
    </row>
    <row r="16" spans="1:18" x14ac:dyDescent="0.25">
      <c r="A16" s="10">
        <v>3</v>
      </c>
      <c r="B16" s="11" t="s">
        <v>60</v>
      </c>
      <c r="C16" s="6"/>
      <c r="D16" s="6"/>
      <c r="E16" s="6"/>
      <c r="F16" s="77"/>
      <c r="G16" s="6"/>
      <c r="H16" s="6"/>
      <c r="I16" s="6"/>
      <c r="J16" s="6"/>
      <c r="K16" s="6"/>
      <c r="L16" s="6"/>
      <c r="M16" s="56"/>
      <c r="N16" s="56"/>
      <c r="O16" s="56"/>
      <c r="P16" s="6"/>
      <c r="Q16" s="6">
        <f t="shared" si="0"/>
        <v>0</v>
      </c>
    </row>
    <row r="17" spans="1:17" x14ac:dyDescent="0.25">
      <c r="A17" s="10">
        <v>4</v>
      </c>
      <c r="B17" s="1" t="s">
        <v>61</v>
      </c>
      <c r="C17" s="6"/>
      <c r="D17" s="6"/>
      <c r="E17" s="6"/>
      <c r="F17" s="77"/>
      <c r="G17" s="6"/>
      <c r="H17" s="6"/>
      <c r="I17" s="6"/>
      <c r="J17" s="6"/>
      <c r="K17" s="6"/>
      <c r="L17" s="6"/>
      <c r="M17" s="56"/>
      <c r="N17" s="56"/>
      <c r="O17" s="56"/>
      <c r="P17" s="6"/>
      <c r="Q17" s="6">
        <f t="shared" si="0"/>
        <v>0</v>
      </c>
    </row>
    <row r="18" spans="1:17" x14ac:dyDescent="0.25">
      <c r="A18" s="10">
        <v>5</v>
      </c>
      <c r="B18" s="76" t="s">
        <v>152</v>
      </c>
      <c r="C18" s="6"/>
      <c r="D18" s="6"/>
      <c r="E18" s="6"/>
      <c r="F18" s="77"/>
      <c r="G18" s="6"/>
      <c r="H18" s="6"/>
      <c r="I18" s="6"/>
      <c r="J18" s="6"/>
      <c r="K18" s="6"/>
      <c r="L18" s="6"/>
      <c r="M18" s="56"/>
      <c r="N18" s="56"/>
      <c r="O18" s="56"/>
      <c r="P18" s="6"/>
      <c r="Q18" s="6">
        <f t="shared" si="0"/>
        <v>0</v>
      </c>
    </row>
    <row r="19" spans="1:17" x14ac:dyDescent="0.25">
      <c r="A19" s="10">
        <v>6</v>
      </c>
      <c r="B19" s="76" t="s">
        <v>153</v>
      </c>
      <c r="C19" s="6"/>
      <c r="D19" s="6"/>
      <c r="E19" s="6"/>
      <c r="F19" s="77"/>
      <c r="G19" s="6"/>
      <c r="H19" s="6"/>
      <c r="I19" s="6"/>
      <c r="J19" s="6"/>
      <c r="K19" s="6"/>
      <c r="L19" s="6"/>
      <c r="M19" s="56"/>
      <c r="N19" s="56"/>
      <c r="O19" s="56"/>
      <c r="P19" s="6"/>
      <c r="Q19" s="6">
        <f t="shared" si="0"/>
        <v>0</v>
      </c>
    </row>
    <row r="20" spans="1:17" x14ac:dyDescent="0.25">
      <c r="A20" s="10">
        <v>7</v>
      </c>
      <c r="B20" s="1" t="s">
        <v>62</v>
      </c>
      <c r="C20" s="6">
        <f>+(C12-(C15+C16+C17+C18+C19+C22))*'SchG Taxes'!$C$14</f>
        <v>0</v>
      </c>
      <c r="D20" s="6">
        <f>+(D12-(D15+D16+D17+D18+D19+D22))*'SchG Taxes'!$C$14</f>
        <v>0</v>
      </c>
      <c r="E20" s="6">
        <f>+(E12-(E15+E16+E17+E18+E19+E22))*'SchG Taxes'!$C$14</f>
        <v>0</v>
      </c>
      <c r="F20" s="77">
        <f>+(F12-(F15+F16+F17+F18+F19+F22))*'SchG Taxes'!$C$14</f>
        <v>0</v>
      </c>
      <c r="G20" s="6">
        <f>+(G12-(G15+G16+G17+G18+G19+G22))*'SchG Taxes'!$C$14</f>
        <v>0</v>
      </c>
      <c r="H20" s="6">
        <f>+(H12-(H15+H16+H17+H18+H19+H22))*'SchG Taxes'!$C$14</f>
        <v>0</v>
      </c>
      <c r="I20" s="6">
        <f>+(I12-(I15+I16+I17+I18+I19+I22))*'SchG Taxes'!$C$14</f>
        <v>0</v>
      </c>
      <c r="J20" s="6">
        <f>+(J12-(J15+J16+J17+J18+J19+J22))*'SchG Taxes'!$C$14</f>
        <v>0</v>
      </c>
      <c r="K20" s="6">
        <f>+(K12-(K15+K16+K17+K18+K19+K22))*'SchG Taxes'!$C$14</f>
        <v>0</v>
      </c>
      <c r="L20" s="6">
        <f>+(L12-(L15+L16+L17+L18+L19+L22))*'SchG Taxes'!$C$14</f>
        <v>0</v>
      </c>
      <c r="M20" s="56">
        <f>+(M12-(M15+M16+M17+M18+M19+M22))*'SchG Taxes'!$C$14</f>
        <v>0</v>
      </c>
      <c r="N20" s="56">
        <f>+(N12-(N15+N16+N17+N18+N19+N22))*'SchG Taxes'!$C$14</f>
        <v>0</v>
      </c>
      <c r="O20" s="56">
        <f>+(O12-(O15+O16+O17+O18+O19+O22))*'SchG Taxes'!$C$14</f>
        <v>0</v>
      </c>
      <c r="P20" s="6">
        <f>+(P12-(P15+P16+P17+P18+P19+P22))*'SchG Taxes'!$C$14</f>
        <v>0</v>
      </c>
      <c r="Q20" s="6">
        <f t="shared" si="0"/>
        <v>0</v>
      </c>
    </row>
    <row r="21" spans="1:17" x14ac:dyDescent="0.25">
      <c r="A21" s="10">
        <v>8</v>
      </c>
      <c r="B21" s="1" t="s">
        <v>63</v>
      </c>
      <c r="C21" s="6">
        <f>+(C12-(C15+C16+C17+C18+C19+C22))*'SchG Taxes'!C12</f>
        <v>0</v>
      </c>
      <c r="D21" s="6">
        <f>+(D12-(D15+D16+D17+D18+D19+D22))*'SchG Taxes'!$C$12</f>
        <v>0</v>
      </c>
      <c r="E21" s="6">
        <f>+(E12-(E15+E16+E17+E18+E19+E22))*'SchG Taxes'!$C$12</f>
        <v>0</v>
      </c>
      <c r="F21" s="77">
        <f>+(F12-(F15+F16+F17+F18+F19+F22))*'SchG Taxes'!$C$12</f>
        <v>0</v>
      </c>
      <c r="G21" s="6">
        <f>+(G12-(G15+G16+G17+G18+G19+G22))*'SchG Taxes'!$C$12</f>
        <v>0</v>
      </c>
      <c r="H21" s="6">
        <f>+(H12-(H15+H16+H17+H18+H19+H22))*'SchG Taxes'!$C$12</f>
        <v>0</v>
      </c>
      <c r="I21" s="6">
        <f>+(I12-(I15+I16+I17+I18+I19+I22))*'SchG Taxes'!$C$12</f>
        <v>0</v>
      </c>
      <c r="J21" s="6">
        <f>+(J12-(J15+J16+J17+J18+J19+J22))*'SchG Taxes'!$C$12</f>
        <v>0</v>
      </c>
      <c r="K21" s="6">
        <f>+(K12-(K15+K16+K17+K18+K19+K22))*'SchG Taxes'!$C$12</f>
        <v>0</v>
      </c>
      <c r="L21" s="6">
        <f>+(L12-(L15+L16+L17+L18+L19+L22))*'SchG Taxes'!$C$12</f>
        <v>0</v>
      </c>
      <c r="M21" s="56">
        <f>+(M12-(M15+M16+M17+M18+M19+M22))*'SchG Taxes'!$C$12</f>
        <v>0</v>
      </c>
      <c r="N21" s="56">
        <f>+(N12-(N15+N16+N17+N18+N19+N22))*'SchG Taxes'!$C$12</f>
        <v>0</v>
      </c>
      <c r="O21" s="56">
        <f>+(O12-(O15+O16+O17+O18+O19+O22))*'SchG Taxes'!$C$12</f>
        <v>0</v>
      </c>
      <c r="P21" s="6">
        <f>+(P12-(P15+P16+P17+P18+P19+P22))*'SchG Taxes'!$C$12</f>
        <v>0</v>
      </c>
      <c r="Q21" s="6">
        <f t="shared" si="0"/>
        <v>0</v>
      </c>
    </row>
    <row r="22" spans="1:17" x14ac:dyDescent="0.25">
      <c r="A22" s="10">
        <v>9</v>
      </c>
      <c r="B22" s="19" t="s">
        <v>64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>
        <f t="shared" si="0"/>
        <v>0</v>
      </c>
    </row>
    <row r="23" spans="1:17" x14ac:dyDescent="0.25">
      <c r="A23" s="10">
        <v>10</v>
      </c>
      <c r="B23" s="11" t="s">
        <v>65</v>
      </c>
      <c r="C23" s="6">
        <f>SUM(C15:C22)</f>
        <v>0</v>
      </c>
      <c r="D23" s="6">
        <f t="shared" ref="D23:H23" si="1">SUM(D15:D22)</f>
        <v>0</v>
      </c>
      <c r="E23" s="6">
        <f t="shared" si="1"/>
        <v>0</v>
      </c>
      <c r="F23" s="77">
        <f t="shared" ref="F23" si="2">SUM(F15:F22)</f>
        <v>0</v>
      </c>
      <c r="G23" s="6">
        <f t="shared" si="1"/>
        <v>0</v>
      </c>
      <c r="H23" s="6">
        <f t="shared" si="1"/>
        <v>0</v>
      </c>
      <c r="I23" s="6">
        <f t="shared" ref="I23:P23" si="3">SUM(I15:I22)</f>
        <v>0</v>
      </c>
      <c r="J23" s="6">
        <f t="shared" si="3"/>
        <v>0</v>
      </c>
      <c r="K23" s="6">
        <f t="shared" si="3"/>
        <v>0</v>
      </c>
      <c r="L23" s="6">
        <f t="shared" si="3"/>
        <v>0</v>
      </c>
      <c r="M23" s="56">
        <f t="shared" ref="M23:N23" si="4">SUM(M15:M22)</f>
        <v>0</v>
      </c>
      <c r="N23" s="56">
        <f t="shared" si="4"/>
        <v>0</v>
      </c>
      <c r="O23" s="56">
        <f t="shared" ref="O23" si="5">SUM(O15:O22)</f>
        <v>0</v>
      </c>
      <c r="P23" s="6">
        <f t="shared" si="3"/>
        <v>0</v>
      </c>
      <c r="Q23" s="6">
        <f t="shared" si="0"/>
        <v>0</v>
      </c>
    </row>
    <row r="24" spans="1:17" x14ac:dyDescent="0.25">
      <c r="A24" s="10"/>
      <c r="B24" s="11"/>
      <c r="C24" s="6"/>
      <c r="D24" s="6"/>
      <c r="E24" s="6"/>
      <c r="F24" s="77"/>
      <c r="G24" s="6"/>
      <c r="H24" s="6"/>
      <c r="I24" s="6"/>
      <c r="J24" s="6"/>
      <c r="K24" s="6"/>
      <c r="L24" s="6"/>
      <c r="M24" s="56"/>
      <c r="N24" s="56"/>
      <c r="O24" s="56"/>
      <c r="P24" s="6"/>
      <c r="Q24" s="6"/>
    </row>
    <row r="25" spans="1:17" ht="15.75" thickBot="1" x14ac:dyDescent="0.3">
      <c r="A25" s="10">
        <v>11</v>
      </c>
      <c r="B25" s="11" t="s">
        <v>66</v>
      </c>
      <c r="C25" s="13">
        <f>+C12-C23</f>
        <v>0</v>
      </c>
      <c r="D25" s="13">
        <f t="shared" ref="D25:H25" si="6">+D12-D23</f>
        <v>0</v>
      </c>
      <c r="E25" s="13">
        <f t="shared" si="6"/>
        <v>0</v>
      </c>
      <c r="F25" s="13">
        <f t="shared" ref="F25" si="7">+F12-F23</f>
        <v>0</v>
      </c>
      <c r="G25" s="13">
        <f t="shared" si="6"/>
        <v>0</v>
      </c>
      <c r="H25" s="13">
        <f t="shared" si="6"/>
        <v>0</v>
      </c>
      <c r="I25" s="13">
        <f t="shared" ref="I25:P25" si="8">+I12-I23</f>
        <v>0</v>
      </c>
      <c r="J25" s="13">
        <f t="shared" si="8"/>
        <v>0</v>
      </c>
      <c r="K25" s="13">
        <f t="shared" si="8"/>
        <v>0</v>
      </c>
      <c r="L25" s="13">
        <f t="shared" si="8"/>
        <v>0</v>
      </c>
      <c r="M25" s="13">
        <f t="shared" ref="M25:N25" si="9">+M12-M23</f>
        <v>0</v>
      </c>
      <c r="N25" s="13">
        <f t="shared" si="9"/>
        <v>0</v>
      </c>
      <c r="O25" s="13">
        <f t="shared" ref="O25" si="10">+O12-O23</f>
        <v>0</v>
      </c>
      <c r="P25" s="13">
        <f t="shared" si="8"/>
        <v>0</v>
      </c>
      <c r="Q25" s="13">
        <f>SUM(C25:P25)</f>
        <v>0</v>
      </c>
    </row>
    <row r="26" spans="1:17" ht="15.75" thickTop="1" x14ac:dyDescent="0.25">
      <c r="A26" s="7"/>
      <c r="C26" s="8"/>
      <c r="D26" s="8"/>
      <c r="E26" s="8"/>
      <c r="F26" s="78"/>
      <c r="G26" s="8"/>
      <c r="H26" s="8"/>
      <c r="I26" s="11"/>
    </row>
    <row r="27" spans="1:17" x14ac:dyDescent="0.25">
      <c r="A27" s="7"/>
      <c r="B27" s="81" t="s">
        <v>158</v>
      </c>
      <c r="C27" s="41"/>
      <c r="D27" s="41"/>
      <c r="E27" s="41"/>
      <c r="F27" s="41"/>
      <c r="G27" s="41"/>
      <c r="H27" s="41"/>
      <c r="I27" s="40"/>
      <c r="J27" s="40"/>
      <c r="K27" s="40"/>
      <c r="L27" s="40"/>
      <c r="M27" s="40"/>
      <c r="N27" s="40"/>
      <c r="O27" s="40"/>
      <c r="P27" s="40"/>
      <c r="Q27" s="11"/>
    </row>
    <row r="28" spans="1:17" x14ac:dyDescent="0.25">
      <c r="C28" s="64"/>
      <c r="D28" s="85"/>
      <c r="E28" s="85"/>
      <c r="F28" s="85"/>
      <c r="G28" s="85"/>
      <c r="H28" s="64"/>
      <c r="I28" s="64"/>
      <c r="J28" s="64"/>
      <c r="K28" s="64"/>
      <c r="L28" s="64"/>
      <c r="M28" s="64"/>
      <c r="N28" s="64"/>
      <c r="O28" s="64"/>
      <c r="P28" s="64"/>
    </row>
    <row r="29" spans="1:17" x14ac:dyDescent="0.25">
      <c r="C29" s="64"/>
      <c r="D29" s="64"/>
      <c r="E29" s="64"/>
      <c r="F29" s="85"/>
      <c r="G29" s="64"/>
      <c r="H29" s="64"/>
      <c r="I29" s="64"/>
      <c r="J29" s="64"/>
      <c r="K29" s="64"/>
      <c r="L29" s="60"/>
      <c r="M29" s="60"/>
      <c r="N29" s="60"/>
      <c r="O29" s="60"/>
      <c r="P29" s="60"/>
    </row>
    <row r="30" spans="1:17" x14ac:dyDescent="0.25">
      <c r="C30" s="64"/>
      <c r="D30" s="64"/>
      <c r="E30" s="64"/>
      <c r="F30" s="85"/>
      <c r="G30" s="64"/>
      <c r="H30" s="64"/>
      <c r="I30" s="38"/>
      <c r="J30" s="38"/>
      <c r="K30" s="38"/>
      <c r="L30" s="60"/>
      <c r="M30" s="60"/>
      <c r="N30" s="60"/>
      <c r="O30" s="60"/>
      <c r="P30" s="60"/>
    </row>
  </sheetData>
  <pageMargins left="0" right="0" top="0.5" bottom="0.5" header="0.25" footer="0.25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O30"/>
  <sheetViews>
    <sheetView zoomScaleNormal="100" workbookViewId="0"/>
  </sheetViews>
  <sheetFormatPr defaultColWidth="8.85546875" defaultRowHeight="15" x14ac:dyDescent="0.25"/>
  <cols>
    <col min="1" max="1" width="8.42578125" style="1" bestFit="1" customWidth="1" collapsed="1"/>
    <col min="2" max="2" width="29" style="1" bestFit="1" customWidth="1" collapsed="1"/>
    <col min="3" max="5" width="14.5703125" style="1" customWidth="1" collapsed="1"/>
    <col min="6" max="6" width="16.7109375" style="1" customWidth="1" collapsed="1"/>
    <col min="7" max="7" width="14.5703125" style="54" customWidth="1"/>
    <col min="8" max="15" width="14.5703125" style="1" customWidth="1" collapsed="1"/>
    <col min="16" max="16384" width="8.85546875" style="1" collapsed="1"/>
  </cols>
  <sheetData>
    <row r="1" spans="1:15" s="76" customFormat="1" x14ac:dyDescent="0.25"/>
    <row r="2" spans="1:15" x14ac:dyDescent="0.25">
      <c r="A2" s="7"/>
      <c r="C2" s="8"/>
      <c r="D2" s="8"/>
      <c r="F2" s="95"/>
      <c r="G2" s="94" t="s">
        <v>67</v>
      </c>
      <c r="N2" s="21"/>
    </row>
    <row r="3" spans="1:15" x14ac:dyDescent="0.25">
      <c r="A3" s="7"/>
      <c r="C3" s="8"/>
      <c r="D3" s="8"/>
      <c r="F3" s="95"/>
      <c r="G3" s="94" t="s">
        <v>111</v>
      </c>
      <c r="N3" s="21"/>
    </row>
    <row r="4" spans="1:15" x14ac:dyDescent="0.25">
      <c r="A4" s="7"/>
      <c r="C4" s="8"/>
      <c r="D4" s="8"/>
      <c r="F4" s="95"/>
      <c r="G4" s="86" t="s">
        <v>155</v>
      </c>
      <c r="N4" s="21"/>
    </row>
    <row r="5" spans="1:15" x14ac:dyDescent="0.25">
      <c r="A5" s="7"/>
    </row>
    <row r="6" spans="1:15" x14ac:dyDescent="0.25">
      <c r="A6" s="7"/>
    </row>
    <row r="7" spans="1:15" x14ac:dyDescent="0.25">
      <c r="A7" s="7"/>
      <c r="C7" s="61"/>
      <c r="D7" s="58"/>
      <c r="E7" s="58"/>
      <c r="F7" s="24"/>
      <c r="G7" s="58"/>
      <c r="H7" s="61"/>
      <c r="I7" s="24"/>
      <c r="J7" s="24"/>
      <c r="M7" s="24"/>
      <c r="N7" s="61"/>
    </row>
    <row r="8" spans="1:15" x14ac:dyDescent="0.25">
      <c r="A8" s="7"/>
      <c r="C8" s="61"/>
      <c r="D8" s="41"/>
      <c r="E8" s="58"/>
      <c r="F8" s="24"/>
      <c r="G8" s="41"/>
      <c r="H8" s="61"/>
      <c r="I8" s="61"/>
      <c r="J8" s="24"/>
      <c r="K8" s="24"/>
      <c r="M8" s="24"/>
      <c r="N8" s="61"/>
      <c r="O8" s="24" t="s">
        <v>68</v>
      </c>
    </row>
    <row r="9" spans="1:15" x14ac:dyDescent="0.25">
      <c r="A9" s="91" t="s">
        <v>126</v>
      </c>
      <c r="B9" s="90" t="s">
        <v>20</v>
      </c>
      <c r="C9" s="63"/>
      <c r="D9" s="37"/>
      <c r="E9" s="29"/>
      <c r="F9" s="28"/>
      <c r="G9" s="37"/>
      <c r="H9" s="63"/>
      <c r="I9" s="63"/>
      <c r="J9" s="28"/>
      <c r="K9" s="28"/>
      <c r="L9" s="62"/>
      <c r="M9" s="62"/>
      <c r="N9" s="63"/>
      <c r="O9" s="28" t="s">
        <v>46</v>
      </c>
    </row>
    <row r="10" spans="1:15" x14ac:dyDescent="0.25">
      <c r="B10" s="24"/>
      <c r="C10" s="58" t="s">
        <v>37</v>
      </c>
      <c r="D10" s="58" t="s">
        <v>38</v>
      </c>
      <c r="E10" s="58" t="s">
        <v>45</v>
      </c>
      <c r="F10" s="58" t="s">
        <v>39</v>
      </c>
      <c r="G10" s="58" t="s">
        <v>40</v>
      </c>
      <c r="H10" s="61" t="s">
        <v>41</v>
      </c>
      <c r="I10" s="61" t="s">
        <v>42</v>
      </c>
      <c r="J10" s="61" t="s">
        <v>43</v>
      </c>
      <c r="K10" s="61" t="s">
        <v>44</v>
      </c>
      <c r="L10" s="61" t="s">
        <v>48</v>
      </c>
      <c r="M10" s="61" t="s">
        <v>49</v>
      </c>
      <c r="N10" s="61" t="s">
        <v>108</v>
      </c>
      <c r="O10" s="24" t="s">
        <v>115</v>
      </c>
    </row>
    <row r="11" spans="1:15" s="76" customFormat="1" x14ac:dyDescent="0.25">
      <c r="B11" s="82"/>
      <c r="C11" s="79"/>
      <c r="D11" s="79"/>
      <c r="E11" s="79"/>
      <c r="F11" s="79"/>
      <c r="G11" s="79"/>
      <c r="H11" s="82"/>
      <c r="I11" s="82"/>
      <c r="J11" s="82"/>
      <c r="K11" s="82"/>
      <c r="L11" s="82"/>
      <c r="M11" s="82"/>
      <c r="N11" s="82"/>
      <c r="O11" s="82"/>
    </row>
    <row r="12" spans="1:15" x14ac:dyDescent="0.25">
      <c r="A12" s="10">
        <v>1</v>
      </c>
      <c r="B12" s="11" t="s">
        <v>57</v>
      </c>
      <c r="C12" s="56"/>
      <c r="D12" s="56"/>
      <c r="E12" s="56"/>
      <c r="F12" s="6"/>
      <c r="G12" s="56"/>
      <c r="H12" s="6"/>
      <c r="I12" s="6"/>
      <c r="J12" s="6"/>
      <c r="K12" s="6"/>
      <c r="L12" s="6"/>
      <c r="M12" s="6"/>
      <c r="N12" s="6"/>
      <c r="O12" s="6">
        <f>SUM(C12:N12)</f>
        <v>0</v>
      </c>
    </row>
    <row r="13" spans="1:15" x14ac:dyDescent="0.25">
      <c r="A13" s="10"/>
      <c r="C13" s="56"/>
      <c r="D13" s="56"/>
      <c r="E13" s="56"/>
      <c r="F13" s="6"/>
      <c r="G13" s="5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10"/>
      <c r="B14" s="1" t="s">
        <v>58</v>
      </c>
      <c r="C14" s="56"/>
      <c r="D14" s="56"/>
      <c r="E14" s="56"/>
      <c r="F14" s="6"/>
      <c r="G14" s="5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10">
        <v>2</v>
      </c>
      <c r="B15" s="11" t="s">
        <v>59</v>
      </c>
      <c r="C15" s="56"/>
      <c r="D15" s="56"/>
      <c r="E15" s="56"/>
      <c r="F15" s="6"/>
      <c r="G15" s="56"/>
      <c r="H15" s="6"/>
      <c r="I15" s="6"/>
      <c r="J15" s="6"/>
      <c r="K15" s="6"/>
      <c r="L15" s="6"/>
      <c r="M15" s="6"/>
      <c r="N15" s="6"/>
      <c r="O15" s="6">
        <f t="shared" ref="O15:O22" si="0">SUM(C15:N15)</f>
        <v>0</v>
      </c>
    </row>
    <row r="16" spans="1:15" x14ac:dyDescent="0.25">
      <c r="A16" s="10">
        <v>3</v>
      </c>
      <c r="B16" s="11" t="s">
        <v>60</v>
      </c>
      <c r="C16" s="6"/>
      <c r="D16" s="6"/>
      <c r="E16" s="6"/>
      <c r="F16" s="6"/>
      <c r="G16" s="56"/>
      <c r="H16" s="6"/>
      <c r="I16" s="6"/>
      <c r="J16" s="6"/>
      <c r="K16" s="6"/>
      <c r="L16" s="6"/>
      <c r="M16" s="6"/>
      <c r="N16" s="6"/>
      <c r="O16" s="6">
        <f t="shared" si="0"/>
        <v>0</v>
      </c>
    </row>
    <row r="17" spans="1:15" x14ac:dyDescent="0.25">
      <c r="A17" s="10">
        <v>4</v>
      </c>
      <c r="B17" s="1" t="s">
        <v>61</v>
      </c>
      <c r="C17" s="6"/>
      <c r="D17" s="6"/>
      <c r="E17" s="6"/>
      <c r="F17" s="6"/>
      <c r="G17" s="56"/>
      <c r="H17" s="6"/>
      <c r="I17" s="6"/>
      <c r="J17" s="6"/>
      <c r="K17" s="6"/>
      <c r="L17" s="6"/>
      <c r="M17" s="6"/>
      <c r="N17" s="6"/>
      <c r="O17" s="6">
        <f t="shared" si="0"/>
        <v>0</v>
      </c>
    </row>
    <row r="18" spans="1:15" x14ac:dyDescent="0.25">
      <c r="A18" s="10">
        <v>5</v>
      </c>
      <c r="B18" s="76" t="s">
        <v>152</v>
      </c>
      <c r="C18" s="6"/>
      <c r="D18" s="6"/>
      <c r="E18" s="6"/>
      <c r="F18" s="6"/>
      <c r="G18" s="56"/>
      <c r="H18" s="6"/>
      <c r="I18" s="6"/>
      <c r="J18" s="6"/>
      <c r="K18" s="6"/>
      <c r="L18" s="6"/>
      <c r="M18" s="6"/>
      <c r="N18" s="6"/>
      <c r="O18" s="6">
        <f t="shared" si="0"/>
        <v>0</v>
      </c>
    </row>
    <row r="19" spans="1:15" x14ac:dyDescent="0.25">
      <c r="A19" s="10">
        <v>6</v>
      </c>
      <c r="B19" s="76" t="s">
        <v>153</v>
      </c>
      <c r="C19" s="6"/>
      <c r="D19" s="6"/>
      <c r="E19" s="6"/>
      <c r="F19" s="6"/>
      <c r="G19" s="56"/>
      <c r="H19" s="6"/>
      <c r="I19" s="6"/>
      <c r="J19" s="6"/>
      <c r="K19" s="6"/>
      <c r="L19" s="6"/>
      <c r="M19" s="6"/>
      <c r="N19" s="6"/>
      <c r="O19" s="6">
        <f t="shared" si="0"/>
        <v>0</v>
      </c>
    </row>
    <row r="20" spans="1:15" x14ac:dyDescent="0.25">
      <c r="A20" s="10">
        <v>7</v>
      </c>
      <c r="B20" s="1" t="s">
        <v>62</v>
      </c>
      <c r="C20" s="6">
        <f>+(C12-(C15+C16+C17+C18+C19+C22))*'SchG Taxes'!$C$14</f>
        <v>0</v>
      </c>
      <c r="D20" s="6">
        <f>+(D12-(D15+D16+D17+D18+D19+D22))*'SchG Taxes'!$C$14</f>
        <v>0</v>
      </c>
      <c r="E20" s="6">
        <f>+(E12-(E15+E16+E17+E18+E19+E22))*'SchG Taxes'!$C$14</f>
        <v>0</v>
      </c>
      <c r="F20" s="6">
        <f>+(F12-(F15+F16+F17+F18+F19+F22))*'SchG Taxes'!$C$14</f>
        <v>0</v>
      </c>
      <c r="G20" s="56">
        <f>+(G12-(G15+G16+G17+G18+G19+G22))*'SchG Taxes'!$C$14</f>
        <v>0</v>
      </c>
      <c r="H20" s="6">
        <f>+(H12-(H15+H16+H17+H18+H19+H22))*'SchG Taxes'!$C$14</f>
        <v>0</v>
      </c>
      <c r="I20" s="6">
        <f>+(I12-(I15+I16+I17+I18+I19+I22))*'SchG Taxes'!$C$14</f>
        <v>0</v>
      </c>
      <c r="J20" s="6">
        <f>+(J12-(J15+J16+J17+J18+J19+J22))*'SchG Taxes'!$C$14</f>
        <v>0</v>
      </c>
      <c r="K20" s="6">
        <f>+(K12-(K15+K16+K17+K18+K19+K22))*'SchG Taxes'!$C$14</f>
        <v>0</v>
      </c>
      <c r="L20" s="6">
        <f>+(L12-(L15+L16+L17+L18+L19+L22))*'SchG Taxes'!$C$14</f>
        <v>0</v>
      </c>
      <c r="M20" s="6">
        <f>+(M12-(M15+M16+M17+M18+M19+M22))*'SchG Taxes'!$C$14</f>
        <v>0</v>
      </c>
      <c r="N20" s="6">
        <f>+(N12-(N15+N16+N17+N18+N19+N22))*'SchG Taxes'!$C$14</f>
        <v>0</v>
      </c>
      <c r="O20" s="6">
        <f t="shared" si="0"/>
        <v>0</v>
      </c>
    </row>
    <row r="21" spans="1:15" x14ac:dyDescent="0.25">
      <c r="A21" s="10">
        <v>8</v>
      </c>
      <c r="B21" s="1" t="s">
        <v>63</v>
      </c>
      <c r="C21" s="6">
        <f>+(C12-(C15+C16+C17+C18+C19+C22))*'SchG Taxes'!$C$12</f>
        <v>0</v>
      </c>
      <c r="D21" s="6">
        <f>+(D12-(D15+D16+D17+D18+D19+D22))*'SchG Taxes'!$C$12</f>
        <v>0</v>
      </c>
      <c r="E21" s="6">
        <f>+(E12-(E15+E16+E17+E18+E19+E22))*'SchG Taxes'!$C$12</f>
        <v>0</v>
      </c>
      <c r="F21" s="6">
        <f>+(F12-(F15+F16+F17+F18+F19+F22))*'SchG Taxes'!$C$12</f>
        <v>0</v>
      </c>
      <c r="G21" s="56">
        <f>+(G12-(G15+G16+G17+G18+G19+G22))*'SchG Taxes'!$C$12</f>
        <v>0</v>
      </c>
      <c r="H21" s="77">
        <f>+(H12-(H15+H16+H17+H18+H19+H22))*'SchG Taxes'!$C$12</f>
        <v>0</v>
      </c>
      <c r="I21" s="6">
        <f>+(I12-(I15+I16+I17+I18+I19+I22))*'SchG Taxes'!$C$12</f>
        <v>0</v>
      </c>
      <c r="J21" s="6">
        <f>+(J12-(J15+J16+J17+J18+J19+J22))*'SchG Taxes'!$C$12</f>
        <v>0</v>
      </c>
      <c r="K21" s="6">
        <f>+(K12-(K15+K16+K17+K18+K19+K22))*'SchG Taxes'!$C$12</f>
        <v>0</v>
      </c>
      <c r="L21" s="6">
        <f>+(L12-(L15+L16+L17+L18+L19+L22))*'SchG Taxes'!$C$12</f>
        <v>0</v>
      </c>
      <c r="M21" s="6">
        <f>+(M12-(M15+M16+M17+M18+M19+M22))*'SchG Taxes'!$C$12</f>
        <v>0</v>
      </c>
      <c r="N21" s="6">
        <f>+(N12-(N15+N16+N17+N18+N19+N22))*'SchG Taxes'!$C$12</f>
        <v>0</v>
      </c>
      <c r="O21" s="6">
        <f t="shared" si="0"/>
        <v>0</v>
      </c>
    </row>
    <row r="22" spans="1:15" x14ac:dyDescent="0.25">
      <c r="A22" s="10">
        <v>9</v>
      </c>
      <c r="B22" s="19" t="s">
        <v>64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>
        <f t="shared" si="0"/>
        <v>0</v>
      </c>
    </row>
    <row r="23" spans="1:15" x14ac:dyDescent="0.25">
      <c r="A23" s="10">
        <v>10</v>
      </c>
      <c r="B23" s="11" t="s">
        <v>65</v>
      </c>
      <c r="C23" s="6">
        <f t="shared" ref="C23:N23" si="1">SUM(C15:C22)</f>
        <v>0</v>
      </c>
      <c r="D23" s="6">
        <f t="shared" si="1"/>
        <v>0</v>
      </c>
      <c r="E23" s="6">
        <f t="shared" si="1"/>
        <v>0</v>
      </c>
      <c r="F23" s="6">
        <f t="shared" si="1"/>
        <v>0</v>
      </c>
      <c r="G23" s="56">
        <f t="shared" ref="G23" si="2">SUM(G15:G22)</f>
        <v>0</v>
      </c>
      <c r="H23" s="6">
        <f t="shared" si="1"/>
        <v>0</v>
      </c>
      <c r="I23" s="6">
        <f t="shared" si="1"/>
        <v>0</v>
      </c>
      <c r="J23" s="6">
        <f t="shared" si="1"/>
        <v>0</v>
      </c>
      <c r="K23" s="6">
        <f t="shared" si="1"/>
        <v>0</v>
      </c>
      <c r="L23" s="6">
        <f t="shared" si="1"/>
        <v>0</v>
      </c>
      <c r="M23" s="6">
        <f t="shared" si="1"/>
        <v>0</v>
      </c>
      <c r="N23" s="6">
        <f t="shared" si="1"/>
        <v>0</v>
      </c>
      <c r="O23" s="6">
        <f>SUM(C23:N23)</f>
        <v>0</v>
      </c>
    </row>
    <row r="24" spans="1:15" x14ac:dyDescent="0.25">
      <c r="A24" s="10"/>
      <c r="B24" s="11"/>
      <c r="C24" s="6"/>
      <c r="D24" s="6"/>
      <c r="E24" s="6"/>
      <c r="F24" s="6"/>
      <c r="G24" s="56"/>
      <c r="H24" s="6"/>
      <c r="I24" s="6"/>
      <c r="J24" s="6"/>
      <c r="K24" s="6"/>
      <c r="L24" s="6"/>
      <c r="M24" s="6"/>
      <c r="N24" s="6"/>
      <c r="O24" s="6"/>
    </row>
    <row r="25" spans="1:15" ht="15.75" thickBot="1" x14ac:dyDescent="0.3">
      <c r="A25" s="10">
        <v>11</v>
      </c>
      <c r="B25" s="11" t="s">
        <v>66</v>
      </c>
      <c r="C25" s="13">
        <f t="shared" ref="C25:N25" si="3">+C12-C23</f>
        <v>0</v>
      </c>
      <c r="D25" s="13">
        <f t="shared" si="3"/>
        <v>0</v>
      </c>
      <c r="E25" s="13">
        <f t="shared" si="3"/>
        <v>0</v>
      </c>
      <c r="F25" s="13">
        <f t="shared" si="3"/>
        <v>0</v>
      </c>
      <c r="G25" s="13">
        <f t="shared" ref="G25" si="4">+G12-G23</f>
        <v>0</v>
      </c>
      <c r="H25" s="13">
        <f t="shared" si="3"/>
        <v>0</v>
      </c>
      <c r="I25" s="13">
        <f t="shared" si="3"/>
        <v>0</v>
      </c>
      <c r="J25" s="13">
        <f t="shared" si="3"/>
        <v>0</v>
      </c>
      <c r="K25" s="13">
        <f t="shared" si="3"/>
        <v>0</v>
      </c>
      <c r="L25" s="13">
        <f t="shared" si="3"/>
        <v>0</v>
      </c>
      <c r="M25" s="13">
        <f t="shared" si="3"/>
        <v>0</v>
      </c>
      <c r="N25" s="13">
        <f t="shared" si="3"/>
        <v>0</v>
      </c>
      <c r="O25" s="13">
        <f>SUM(C25:N25)</f>
        <v>0</v>
      </c>
    </row>
    <row r="26" spans="1:15" ht="15.75" thickTop="1" x14ac:dyDescent="0.25">
      <c r="A26" s="7"/>
      <c r="C26" s="8"/>
      <c r="D26" s="8"/>
      <c r="E26" s="11"/>
    </row>
    <row r="27" spans="1:15" x14ac:dyDescent="0.25">
      <c r="A27" s="7"/>
      <c r="B27" s="81" t="s">
        <v>158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11"/>
    </row>
    <row r="28" spans="1:15" x14ac:dyDescent="0.25"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5" x14ac:dyDescent="0.25">
      <c r="C29" s="60"/>
      <c r="D29" s="60"/>
      <c r="E29" s="60"/>
      <c r="F29" s="60"/>
      <c r="G29" s="60"/>
      <c r="H29" s="60"/>
      <c r="I29" s="60"/>
      <c r="J29" s="60"/>
      <c r="K29" s="64"/>
      <c r="L29" s="60"/>
      <c r="M29" s="64"/>
      <c r="N29" s="60"/>
      <c r="O29" s="60"/>
    </row>
    <row r="30" spans="1:15" x14ac:dyDescent="0.25">
      <c r="C30" s="60"/>
      <c r="D30" s="60"/>
      <c r="E30" s="60"/>
      <c r="F30" s="60"/>
      <c r="G30" s="60"/>
      <c r="H30" s="60"/>
      <c r="I30" s="60"/>
      <c r="J30" s="60"/>
      <c r="K30" s="64"/>
      <c r="L30" s="60"/>
      <c r="M30" s="64"/>
      <c r="N30" s="60"/>
      <c r="O30" s="60"/>
    </row>
  </sheetData>
  <pageMargins left="0" right="0" top="0.5" bottom="0.5" header="0.25" footer="0.25"/>
  <pageSetup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30"/>
  <sheetViews>
    <sheetView zoomScaleNormal="100" workbookViewId="0"/>
  </sheetViews>
  <sheetFormatPr defaultColWidth="8.85546875" defaultRowHeight="15" x14ac:dyDescent="0.25"/>
  <cols>
    <col min="1" max="1" width="8.42578125" style="1" bestFit="1" customWidth="1" collapsed="1"/>
    <col min="2" max="2" width="28.28515625" style="1" bestFit="1" customWidth="1" collapsed="1"/>
    <col min="3" max="11" width="10.7109375" style="1" customWidth="1" collapsed="1"/>
    <col min="12" max="12" width="10.7109375" style="76" customWidth="1"/>
    <col min="13" max="14" width="10.7109375" style="1" customWidth="1" collapsed="1"/>
    <col min="15" max="16384" width="8.85546875" style="1" collapsed="1"/>
  </cols>
  <sheetData>
    <row r="1" spans="1:14" s="76" customFormat="1" x14ac:dyDescent="0.25"/>
    <row r="2" spans="1:14" x14ac:dyDescent="0.25">
      <c r="A2" s="7"/>
      <c r="C2" s="8"/>
      <c r="D2" s="8"/>
      <c r="G2" s="86" t="s">
        <v>67</v>
      </c>
      <c r="H2" s="86"/>
      <c r="M2" s="21"/>
    </row>
    <row r="3" spans="1:14" x14ac:dyDescent="0.25">
      <c r="A3" s="7"/>
      <c r="C3" s="8"/>
      <c r="D3" s="8"/>
      <c r="G3" s="86" t="s">
        <v>111</v>
      </c>
      <c r="H3" s="86"/>
      <c r="M3" s="21"/>
    </row>
    <row r="4" spans="1:14" x14ac:dyDescent="0.25">
      <c r="A4" s="7"/>
      <c r="C4" s="8"/>
      <c r="D4" s="8"/>
      <c r="G4" s="86" t="s">
        <v>155</v>
      </c>
      <c r="H4" s="86"/>
      <c r="M4" s="21"/>
    </row>
    <row r="5" spans="1:14" x14ac:dyDescent="0.25">
      <c r="A5" s="7"/>
    </row>
    <row r="6" spans="1:14" x14ac:dyDescent="0.25">
      <c r="A6" s="7"/>
    </row>
    <row r="7" spans="1:14" x14ac:dyDescent="0.25">
      <c r="A7" s="7"/>
      <c r="C7" s="61"/>
      <c r="D7" s="24"/>
      <c r="E7" s="24"/>
      <c r="F7" s="9"/>
      <c r="G7" s="24"/>
      <c r="H7" s="24"/>
      <c r="J7" s="24"/>
      <c r="K7" s="24"/>
      <c r="L7" s="82"/>
      <c r="N7" s="24"/>
    </row>
    <row r="8" spans="1:14" x14ac:dyDescent="0.25">
      <c r="A8" s="7"/>
      <c r="C8" s="61"/>
      <c r="D8" s="61"/>
      <c r="E8" s="24"/>
      <c r="F8" s="9"/>
      <c r="G8" s="24"/>
      <c r="H8" s="24"/>
      <c r="I8" s="24"/>
      <c r="J8" s="24"/>
      <c r="K8" s="24"/>
      <c r="L8" s="82"/>
      <c r="M8" s="24" t="s">
        <v>106</v>
      </c>
      <c r="N8" s="24" t="s">
        <v>70</v>
      </c>
    </row>
    <row r="9" spans="1:14" x14ac:dyDescent="0.25">
      <c r="A9" s="91" t="s">
        <v>126</v>
      </c>
      <c r="B9" s="90" t="s">
        <v>20</v>
      </c>
      <c r="C9" s="63"/>
      <c r="D9" s="63"/>
      <c r="E9" s="28"/>
      <c r="F9" s="29"/>
      <c r="G9" s="28"/>
      <c r="H9" s="28"/>
      <c r="I9" s="28"/>
      <c r="J9" s="28"/>
      <c r="K9" s="28"/>
      <c r="L9" s="83"/>
      <c r="M9" s="28" t="s">
        <v>107</v>
      </c>
      <c r="N9" s="28" t="s">
        <v>46</v>
      </c>
    </row>
    <row r="10" spans="1:14" x14ac:dyDescent="0.25">
      <c r="A10" s="10"/>
      <c r="B10" s="24"/>
      <c r="C10" s="24" t="s">
        <v>37</v>
      </c>
      <c r="D10" s="24" t="s">
        <v>38</v>
      </c>
      <c r="E10" s="24" t="s">
        <v>45</v>
      </c>
      <c r="F10" s="24" t="s">
        <v>39</v>
      </c>
      <c r="G10" s="24" t="s">
        <v>40</v>
      </c>
      <c r="H10" s="24" t="s">
        <v>41</v>
      </c>
      <c r="I10" s="24" t="s">
        <v>42</v>
      </c>
      <c r="J10" s="24" t="s">
        <v>43</v>
      </c>
      <c r="K10" s="24" t="s">
        <v>44</v>
      </c>
      <c r="L10" s="82" t="s">
        <v>48</v>
      </c>
      <c r="M10" s="82" t="s">
        <v>49</v>
      </c>
      <c r="N10" s="24" t="s">
        <v>108</v>
      </c>
    </row>
    <row r="11" spans="1:14" s="76" customFormat="1" x14ac:dyDescent="0.25">
      <c r="A11" s="10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1:14" x14ac:dyDescent="0.25">
      <c r="A12" s="10">
        <v>1</v>
      </c>
      <c r="B12" s="11" t="s">
        <v>57</v>
      </c>
      <c r="C12" s="6"/>
      <c r="D12" s="6"/>
      <c r="E12" s="6"/>
      <c r="F12" s="6"/>
      <c r="G12" s="6"/>
      <c r="H12" s="6"/>
      <c r="I12" s="6"/>
      <c r="J12" s="6"/>
      <c r="K12" s="6"/>
      <c r="L12" s="77"/>
      <c r="M12" s="6"/>
      <c r="N12" s="6">
        <f>SUM(C12:M12)</f>
        <v>0</v>
      </c>
    </row>
    <row r="13" spans="1:14" x14ac:dyDescent="0.25">
      <c r="A13" s="10"/>
      <c r="C13" s="6"/>
      <c r="D13" s="6"/>
      <c r="E13" s="6"/>
      <c r="F13" s="6"/>
      <c r="G13" s="6"/>
      <c r="H13" s="6"/>
      <c r="I13" s="6"/>
      <c r="J13" s="6"/>
      <c r="K13" s="6"/>
      <c r="L13" s="77"/>
      <c r="M13" s="6"/>
      <c r="N13" s="6"/>
    </row>
    <row r="14" spans="1:14" x14ac:dyDescent="0.25">
      <c r="A14" s="10"/>
      <c r="B14" s="1" t="s">
        <v>58</v>
      </c>
      <c r="C14" s="6"/>
      <c r="D14" s="6"/>
      <c r="E14" s="6"/>
      <c r="F14" s="6"/>
      <c r="G14" s="6"/>
      <c r="H14" s="6"/>
      <c r="I14" s="6"/>
      <c r="J14" s="6"/>
      <c r="K14" s="6"/>
      <c r="L14" s="77"/>
      <c r="M14" s="6"/>
      <c r="N14" s="6"/>
    </row>
    <row r="15" spans="1:14" x14ac:dyDescent="0.25">
      <c r="A15" s="10">
        <v>2</v>
      </c>
      <c r="B15" s="11" t="s">
        <v>59</v>
      </c>
      <c r="C15" s="6"/>
      <c r="D15" s="6"/>
      <c r="E15" s="6"/>
      <c r="F15" s="6"/>
      <c r="G15" s="6"/>
      <c r="H15" s="6"/>
      <c r="I15" s="6"/>
      <c r="J15" s="6"/>
      <c r="K15" s="6"/>
      <c r="L15" s="77"/>
      <c r="M15" s="6"/>
      <c r="N15" s="6">
        <f t="shared" ref="N15:N23" si="0">SUM(C15:M15)</f>
        <v>0</v>
      </c>
    </row>
    <row r="16" spans="1:14" x14ac:dyDescent="0.25">
      <c r="A16" s="10">
        <v>3</v>
      </c>
      <c r="B16" s="11" t="s">
        <v>60</v>
      </c>
      <c r="C16" s="6"/>
      <c r="D16" s="6"/>
      <c r="E16" s="6"/>
      <c r="F16" s="6"/>
      <c r="G16" s="6"/>
      <c r="H16" s="6"/>
      <c r="I16" s="6"/>
      <c r="J16" s="6"/>
      <c r="K16" s="6"/>
      <c r="L16" s="77"/>
      <c r="M16" s="6"/>
      <c r="N16" s="6">
        <f t="shared" si="0"/>
        <v>0</v>
      </c>
    </row>
    <row r="17" spans="1:14" x14ac:dyDescent="0.25">
      <c r="A17" s="10">
        <v>4</v>
      </c>
      <c r="B17" s="1" t="s">
        <v>61</v>
      </c>
      <c r="C17" s="6"/>
      <c r="D17" s="6"/>
      <c r="E17" s="6"/>
      <c r="F17" s="6"/>
      <c r="G17" s="6"/>
      <c r="H17" s="6"/>
      <c r="I17" s="6"/>
      <c r="J17" s="6"/>
      <c r="K17" s="6"/>
      <c r="L17" s="77"/>
      <c r="M17" s="6"/>
      <c r="N17" s="6">
        <f t="shared" si="0"/>
        <v>0</v>
      </c>
    </row>
    <row r="18" spans="1:14" x14ac:dyDescent="0.25">
      <c r="A18" s="10">
        <v>5</v>
      </c>
      <c r="B18" s="76" t="s">
        <v>152</v>
      </c>
      <c r="C18" s="6"/>
      <c r="D18" s="6"/>
      <c r="E18" s="6"/>
      <c r="F18" s="6"/>
      <c r="G18" s="6"/>
      <c r="H18" s="6"/>
      <c r="I18" s="6"/>
      <c r="J18" s="6"/>
      <c r="K18" s="6"/>
      <c r="L18" s="77"/>
      <c r="M18" s="6"/>
      <c r="N18" s="6">
        <f t="shared" si="0"/>
        <v>0</v>
      </c>
    </row>
    <row r="19" spans="1:14" x14ac:dyDescent="0.25">
      <c r="A19" s="10">
        <v>6</v>
      </c>
      <c r="B19" s="76" t="s">
        <v>153</v>
      </c>
      <c r="C19" s="6"/>
      <c r="D19" s="6"/>
      <c r="E19" s="6"/>
      <c r="F19" s="6"/>
      <c r="G19" s="6"/>
      <c r="H19" s="6"/>
      <c r="I19" s="6"/>
      <c r="J19" s="6"/>
      <c r="K19" s="6"/>
      <c r="L19" s="77"/>
      <c r="M19" s="6"/>
      <c r="N19" s="6">
        <f t="shared" si="0"/>
        <v>0</v>
      </c>
    </row>
    <row r="20" spans="1:14" x14ac:dyDescent="0.25">
      <c r="A20" s="10">
        <v>7</v>
      </c>
      <c r="B20" s="1" t="s">
        <v>62</v>
      </c>
      <c r="C20" s="6">
        <f>+(C12-(C15+C16+C17+C18+C19+C22))*'SchG Taxes'!$C$14</f>
        <v>0</v>
      </c>
      <c r="D20" s="6">
        <f>+(D12-(D15+D16+D17+D18+D19+D22))*'SchG Taxes'!$C$14</f>
        <v>0</v>
      </c>
      <c r="E20" s="6">
        <f>+(E12-(E15+E16+E17+E18+E19+E22))*'SchG Taxes'!$C$14</f>
        <v>0</v>
      </c>
      <c r="F20" s="6">
        <f>+(F12-(F15+F16+F17+F18+F19+F22))*'SchG Taxes'!$C$14</f>
        <v>0</v>
      </c>
      <c r="G20" s="6">
        <f>+(G12-(G15+G16+G17+G18+G19+G22))*'SchG Taxes'!$C$14</f>
        <v>0</v>
      </c>
      <c r="H20" s="6">
        <f>+(H12-(H15+H16+H17+H18+H19+H22))*'SchG Taxes'!$C$14</f>
        <v>0</v>
      </c>
      <c r="I20" s="6">
        <f>+(I12-(I15+I16+I17+I18+I19+I22))*'SchG Taxes'!$C$14</f>
        <v>0</v>
      </c>
      <c r="J20" s="6">
        <f>+(J12-(J15+J16+J17+J18+J19+J22))*'SchG Taxes'!$C$14</f>
        <v>0</v>
      </c>
      <c r="K20" s="6">
        <f>+(K12-(K15+K16+K17+K18+K19+K22))*'SchG Taxes'!$C$14</f>
        <v>0</v>
      </c>
      <c r="L20" s="77">
        <f>+(L12-(L15+L16+L17+L18+L19+L22))*'SchG Taxes'!$C$14</f>
        <v>0</v>
      </c>
      <c r="M20" s="80" t="e">
        <f>+'SchF Interest Synch'!C22</f>
        <v>#DIV/0!</v>
      </c>
      <c r="N20" s="6" t="e">
        <f t="shared" si="0"/>
        <v>#DIV/0!</v>
      </c>
    </row>
    <row r="21" spans="1:14" x14ac:dyDescent="0.25">
      <c r="A21" s="10">
        <v>8</v>
      </c>
      <c r="B21" s="1" t="s">
        <v>63</v>
      </c>
      <c r="C21" s="6">
        <f>+(C12-(C15+C16+C17+C18+C19+C22))*'SchG Taxes'!$C$12</f>
        <v>0</v>
      </c>
      <c r="D21" s="6">
        <f>+(D12-(D15+D16+D17+D18+D19+D22))*'SchG Taxes'!$C$12</f>
        <v>0</v>
      </c>
      <c r="E21" s="6">
        <f>+(E12-(E15+E16+E17+E18+E19+E22))*'SchG Taxes'!$C$12</f>
        <v>0</v>
      </c>
      <c r="F21" s="77">
        <f>+(F12-(F15+F16+F17+F18+F19+F22))*'SchG Taxes'!$C$12</f>
        <v>0</v>
      </c>
      <c r="G21" s="6">
        <f>+(G12-(G15+G16+G17+G18+G19+G22))*'SchG Taxes'!$C$12</f>
        <v>0</v>
      </c>
      <c r="H21" s="6">
        <f>+(H12-(H15+H16+H17+H18+H19+H22))*'SchG Taxes'!$C$12</f>
        <v>0</v>
      </c>
      <c r="I21" s="6">
        <f>+(I12-(I15+I16+I17+I18+I19+I22))*'SchG Taxes'!$C$12</f>
        <v>0</v>
      </c>
      <c r="J21" s="6">
        <f>+(J12-(J15+J16+J17+J18+J19+J22))*'SchG Taxes'!$C$12</f>
        <v>0</v>
      </c>
      <c r="K21" s="6">
        <f>+(K12-(K15+K16+K17+K18+K19+K22))*'SchG Taxes'!$C$12</f>
        <v>0</v>
      </c>
      <c r="L21" s="77">
        <f>+(L12-(L15+L16+L17+L18+L19+L22))*'SchG Taxes'!$C$12</f>
        <v>0</v>
      </c>
      <c r="M21" s="80" t="e">
        <f>+'SchF Interest Synch'!C24</f>
        <v>#DIV/0!</v>
      </c>
      <c r="N21" s="6" t="e">
        <f t="shared" si="0"/>
        <v>#DIV/0!</v>
      </c>
    </row>
    <row r="22" spans="1:14" x14ac:dyDescent="0.25">
      <c r="A22" s="10">
        <v>9</v>
      </c>
      <c r="B22" s="19" t="s">
        <v>64</v>
      </c>
      <c r="C22" s="12"/>
      <c r="D22" s="12"/>
      <c r="E22" s="12"/>
      <c r="F22" s="12"/>
      <c r="G22" s="12"/>
      <c r="H22" s="12"/>
      <c r="I22" s="12"/>
      <c r="J22" s="12"/>
      <c r="K22" s="12"/>
      <c r="L22" s="42"/>
      <c r="M22" s="12"/>
      <c r="N22" s="12">
        <f t="shared" si="0"/>
        <v>0</v>
      </c>
    </row>
    <row r="23" spans="1:14" x14ac:dyDescent="0.25">
      <c r="A23" s="10">
        <v>10</v>
      </c>
      <c r="B23" s="11" t="s">
        <v>65</v>
      </c>
      <c r="C23" s="6">
        <f t="shared" ref="C23:M23" si="1">SUM(C15:C22)</f>
        <v>0</v>
      </c>
      <c r="D23" s="6">
        <f t="shared" si="1"/>
        <v>0</v>
      </c>
      <c r="E23" s="6">
        <f t="shared" si="1"/>
        <v>0</v>
      </c>
      <c r="F23" s="6">
        <f t="shared" si="1"/>
        <v>0</v>
      </c>
      <c r="G23" s="6">
        <f t="shared" si="1"/>
        <v>0</v>
      </c>
      <c r="H23" s="6">
        <f t="shared" si="1"/>
        <v>0</v>
      </c>
      <c r="I23" s="6">
        <f t="shared" si="1"/>
        <v>0</v>
      </c>
      <c r="J23" s="6">
        <f t="shared" si="1"/>
        <v>0</v>
      </c>
      <c r="K23" s="6">
        <f t="shared" si="1"/>
        <v>0</v>
      </c>
      <c r="L23" s="77">
        <f t="shared" ref="L23" si="2">SUM(L15:L22)</f>
        <v>0</v>
      </c>
      <c r="M23" s="6" t="e">
        <f t="shared" si="1"/>
        <v>#DIV/0!</v>
      </c>
      <c r="N23" s="6" t="e">
        <f t="shared" si="0"/>
        <v>#DIV/0!</v>
      </c>
    </row>
    <row r="24" spans="1:14" x14ac:dyDescent="0.25">
      <c r="A24" s="10"/>
      <c r="B24" s="11"/>
      <c r="C24" s="6"/>
      <c r="D24" s="6"/>
      <c r="E24" s="6"/>
      <c r="F24" s="6"/>
      <c r="G24" s="6"/>
      <c r="H24" s="6"/>
      <c r="I24" s="6"/>
      <c r="J24" s="6"/>
      <c r="K24" s="6"/>
      <c r="L24" s="77"/>
      <c r="M24" s="6"/>
      <c r="N24" s="6"/>
    </row>
    <row r="25" spans="1:14" ht="15.75" thickBot="1" x14ac:dyDescent="0.3">
      <c r="A25" s="10">
        <v>11</v>
      </c>
      <c r="B25" s="11" t="s">
        <v>66</v>
      </c>
      <c r="C25" s="13">
        <f t="shared" ref="C25:M25" si="3">+C12-C23</f>
        <v>0</v>
      </c>
      <c r="D25" s="13">
        <f t="shared" si="3"/>
        <v>0</v>
      </c>
      <c r="E25" s="13">
        <f t="shared" si="3"/>
        <v>0</v>
      </c>
      <c r="F25" s="13">
        <f t="shared" si="3"/>
        <v>0</v>
      </c>
      <c r="G25" s="13">
        <f t="shared" si="3"/>
        <v>0</v>
      </c>
      <c r="H25" s="13">
        <f t="shared" si="3"/>
        <v>0</v>
      </c>
      <c r="I25" s="13">
        <f t="shared" si="3"/>
        <v>0</v>
      </c>
      <c r="J25" s="13">
        <f t="shared" si="3"/>
        <v>0</v>
      </c>
      <c r="K25" s="13">
        <f t="shared" si="3"/>
        <v>0</v>
      </c>
      <c r="L25" s="13">
        <f t="shared" si="3"/>
        <v>0</v>
      </c>
      <c r="M25" s="13" t="e">
        <f t="shared" si="3"/>
        <v>#DIV/0!</v>
      </c>
      <c r="N25" s="13" t="e">
        <f>SUM(C25:M25)</f>
        <v>#DIV/0!</v>
      </c>
    </row>
    <row r="26" spans="1:14" ht="15.75" thickTop="1" x14ac:dyDescent="0.25">
      <c r="A26" s="7"/>
      <c r="C26" s="8"/>
      <c r="D26" s="8"/>
      <c r="E26" s="11"/>
    </row>
    <row r="27" spans="1:14" x14ac:dyDescent="0.25">
      <c r="A27" s="7"/>
      <c r="B27" s="81" t="s">
        <v>158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64"/>
      <c r="N27" s="11"/>
    </row>
    <row r="28" spans="1:14" x14ac:dyDescent="0.25">
      <c r="C28" s="64"/>
      <c r="D28" s="64"/>
      <c r="E28" s="64"/>
      <c r="F28" s="64"/>
      <c r="G28" s="64"/>
      <c r="H28" s="64"/>
      <c r="I28" s="64"/>
      <c r="J28" s="64"/>
      <c r="K28" s="64"/>
      <c r="L28" s="85"/>
      <c r="M28" s="64"/>
    </row>
    <row r="29" spans="1:14" x14ac:dyDescent="0.25">
      <c r="C29" s="64"/>
      <c r="D29" s="64"/>
      <c r="E29" s="60"/>
      <c r="F29" s="60"/>
      <c r="G29" s="60"/>
      <c r="H29" s="60"/>
      <c r="I29" s="60"/>
      <c r="J29" s="60"/>
      <c r="K29" s="60"/>
      <c r="L29" s="81"/>
      <c r="M29" s="60"/>
      <c r="N29" s="60"/>
    </row>
    <row r="30" spans="1:14" x14ac:dyDescent="0.25">
      <c r="C30" s="64"/>
      <c r="D30" s="64"/>
      <c r="E30" s="60"/>
      <c r="F30" s="60"/>
      <c r="G30" s="60"/>
      <c r="H30" s="60"/>
      <c r="I30" s="60"/>
      <c r="J30" s="60"/>
      <c r="K30" s="60"/>
      <c r="L30" s="81"/>
      <c r="M30" s="60"/>
      <c r="N30" s="60"/>
    </row>
  </sheetData>
  <pageMargins left="0" right="0" top="0.5" bottom="0.5" header="0.25" footer="0.25"/>
  <pageSetup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39"/>
  <sheetViews>
    <sheetView topLeftCell="A7" zoomScaleNormal="100" workbookViewId="0">
      <selection activeCell="B16" sqref="B16"/>
    </sheetView>
  </sheetViews>
  <sheetFormatPr defaultColWidth="8.85546875" defaultRowHeight="15" x14ac:dyDescent="0.25"/>
  <cols>
    <col min="1" max="1" width="8.85546875" style="1" collapsed="1"/>
    <col min="2" max="2" width="36.140625" style="1" bestFit="1" customWidth="1" collapsed="1"/>
    <col min="3" max="3" width="19.28515625" style="1" bestFit="1" customWidth="1" collapsed="1"/>
    <col min="4" max="4" width="13.42578125" style="1" customWidth="1" collapsed="1"/>
    <col min="5" max="5" width="15.7109375" style="1" customWidth="1" collapsed="1"/>
    <col min="6" max="10" width="8.85546875" style="1" collapsed="1"/>
    <col min="11" max="14" width="8.85546875" style="1"/>
    <col min="15" max="16384" width="8.85546875" style="1" collapsed="1"/>
  </cols>
  <sheetData>
    <row r="1" spans="1:5" s="76" customFormat="1" x14ac:dyDescent="0.25"/>
    <row r="2" spans="1:5" x14ac:dyDescent="0.25">
      <c r="C2" s="94" t="s">
        <v>67</v>
      </c>
      <c r="E2" s="21"/>
    </row>
    <row r="3" spans="1:5" ht="15.75" customHeight="1" x14ac:dyDescent="0.25">
      <c r="C3" s="94" t="s">
        <v>2</v>
      </c>
      <c r="E3" s="21"/>
    </row>
    <row r="4" spans="1:5" x14ac:dyDescent="0.25">
      <c r="C4" s="86" t="s">
        <v>155</v>
      </c>
      <c r="E4" s="21"/>
    </row>
    <row r="5" spans="1:5" s="76" customFormat="1" x14ac:dyDescent="0.25">
      <c r="C5" s="94"/>
      <c r="E5" s="21"/>
    </row>
    <row r="6" spans="1:5" x14ac:dyDescent="0.25">
      <c r="C6" s="2"/>
      <c r="D6" s="45"/>
      <c r="E6" s="51"/>
    </row>
    <row r="7" spans="1:5" x14ac:dyDescent="0.25">
      <c r="A7" s="82"/>
      <c r="B7" s="82"/>
      <c r="C7" s="82"/>
      <c r="D7" s="82" t="s">
        <v>69</v>
      </c>
      <c r="E7" s="82"/>
    </row>
    <row r="8" spans="1:5" x14ac:dyDescent="0.25">
      <c r="A8" s="82" t="s">
        <v>112</v>
      </c>
      <c r="B8" s="82"/>
      <c r="C8" s="82" t="s">
        <v>117</v>
      </c>
      <c r="D8" s="82" t="s">
        <v>46</v>
      </c>
      <c r="E8" s="82" t="s">
        <v>51</v>
      </c>
    </row>
    <row r="9" spans="1:5" x14ac:dyDescent="0.25">
      <c r="A9" s="91" t="s">
        <v>126</v>
      </c>
      <c r="B9" s="90" t="s">
        <v>20</v>
      </c>
      <c r="C9" s="39" t="s">
        <v>125</v>
      </c>
      <c r="D9" s="90" t="s">
        <v>146</v>
      </c>
      <c r="E9" s="90" t="s">
        <v>2</v>
      </c>
    </row>
    <row r="10" spans="1:5" x14ac:dyDescent="0.25">
      <c r="C10" s="24" t="s">
        <v>37</v>
      </c>
      <c r="D10" s="24" t="s">
        <v>38</v>
      </c>
      <c r="E10" s="24" t="s">
        <v>45</v>
      </c>
    </row>
    <row r="11" spans="1:5" x14ac:dyDescent="0.25">
      <c r="B11" s="1" t="s">
        <v>112</v>
      </c>
      <c r="C11" s="112"/>
      <c r="D11" s="82"/>
      <c r="E11" s="82"/>
    </row>
    <row r="12" spans="1:5" x14ac:dyDescent="0.25">
      <c r="A12" s="24">
        <v>1</v>
      </c>
      <c r="B12" s="1" t="s">
        <v>23</v>
      </c>
      <c r="C12" s="112"/>
      <c r="D12" s="100">
        <f>+'SchD Pg2 RB Adj'!P12</f>
        <v>0</v>
      </c>
      <c r="E12" s="101">
        <f>+C12+D12</f>
        <v>0</v>
      </c>
    </row>
    <row r="13" spans="1:5" x14ac:dyDescent="0.25">
      <c r="A13" s="24"/>
      <c r="C13" s="112"/>
      <c r="D13" s="100"/>
      <c r="E13" s="101"/>
    </row>
    <row r="14" spans="1:5" x14ac:dyDescent="0.25">
      <c r="A14" s="24">
        <v>2</v>
      </c>
      <c r="B14" s="1" t="s">
        <v>24</v>
      </c>
      <c r="C14" s="113"/>
      <c r="D14" s="114">
        <f>+'SchD Pg2 RB Adj'!P14</f>
        <v>0</v>
      </c>
      <c r="E14" s="115">
        <f>+C14+D14</f>
        <v>0</v>
      </c>
    </row>
    <row r="15" spans="1:5" x14ac:dyDescent="0.25">
      <c r="A15" s="24"/>
      <c r="C15" s="116"/>
      <c r="D15" s="100"/>
      <c r="E15" s="82"/>
    </row>
    <row r="16" spans="1:5" x14ac:dyDescent="0.25">
      <c r="A16" s="24">
        <v>3</v>
      </c>
      <c r="B16" s="5" t="s">
        <v>160</v>
      </c>
      <c r="C16" s="112">
        <f>+C12-C14</f>
        <v>0</v>
      </c>
      <c r="D16" s="100">
        <f>+'SchD Pg2 RB Adj'!P16</f>
        <v>0</v>
      </c>
      <c r="E16" s="112">
        <f>+E12-E14</f>
        <v>0</v>
      </c>
    </row>
    <row r="17" spans="1:10" x14ac:dyDescent="0.25">
      <c r="A17" s="24"/>
      <c r="C17" s="112"/>
      <c r="D17" s="100"/>
      <c r="E17" s="82"/>
    </row>
    <row r="18" spans="1:10" x14ac:dyDescent="0.25">
      <c r="A18" s="24">
        <v>4</v>
      </c>
      <c r="B18" s="1" t="s">
        <v>25</v>
      </c>
      <c r="C18" s="112"/>
      <c r="D18" s="100"/>
      <c r="E18" s="82"/>
    </row>
    <row r="19" spans="1:10" x14ac:dyDescent="0.25">
      <c r="A19" s="24">
        <v>5</v>
      </c>
      <c r="B19" s="1" t="s">
        <v>26</v>
      </c>
      <c r="C19" s="112"/>
      <c r="D19" s="100">
        <f>+'SchD Pg2 RB Adj'!P19</f>
        <v>0</v>
      </c>
      <c r="E19" s="101">
        <f>+C19+D19</f>
        <v>0</v>
      </c>
    </row>
    <row r="20" spans="1:10" x14ac:dyDescent="0.25">
      <c r="A20" s="24">
        <v>6</v>
      </c>
      <c r="B20" s="1" t="s">
        <v>27</v>
      </c>
      <c r="C20" s="112"/>
      <c r="D20" s="100">
        <f>+'SchD Pg2 RB Adj'!P20</f>
        <v>0</v>
      </c>
      <c r="E20" s="101">
        <f>+C20+D20</f>
        <v>0</v>
      </c>
    </row>
    <row r="21" spans="1:10" x14ac:dyDescent="0.25">
      <c r="A21" s="24">
        <v>7</v>
      </c>
      <c r="B21" s="1" t="s">
        <v>28</v>
      </c>
      <c r="C21" s="105"/>
      <c r="D21" s="100">
        <f>+'SchD Pg2 RB Adj'!P21</f>
        <v>0</v>
      </c>
      <c r="E21" s="101">
        <f>+C21+D21</f>
        <v>0</v>
      </c>
    </row>
    <row r="22" spans="1:10" x14ac:dyDescent="0.25">
      <c r="A22" s="24">
        <v>8</v>
      </c>
      <c r="B22" s="1" t="s">
        <v>29</v>
      </c>
      <c r="C22" s="113"/>
      <c r="D22" s="114">
        <f>+'SchD Pg2 RB Adj'!P22</f>
        <v>0</v>
      </c>
      <c r="E22" s="115">
        <f>+C22+D22</f>
        <v>0</v>
      </c>
    </row>
    <row r="23" spans="1:10" x14ac:dyDescent="0.25">
      <c r="A23" s="24">
        <v>9</v>
      </c>
      <c r="B23" s="5" t="s">
        <v>30</v>
      </c>
      <c r="C23" s="112">
        <f>+SUM(C19:C22)</f>
        <v>0</v>
      </c>
      <c r="D23" s="112">
        <f>+SUM(D19:D22)</f>
        <v>0</v>
      </c>
      <c r="E23" s="101">
        <f>+C23+D23</f>
        <v>0</v>
      </c>
    </row>
    <row r="24" spans="1:10" x14ac:dyDescent="0.25">
      <c r="A24" s="24"/>
      <c r="C24" s="112"/>
      <c r="D24" s="100"/>
      <c r="E24" s="101"/>
    </row>
    <row r="25" spans="1:10" x14ac:dyDescent="0.25">
      <c r="A25" s="24">
        <v>10</v>
      </c>
      <c r="B25" s="1" t="s">
        <v>31</v>
      </c>
      <c r="C25" s="112"/>
      <c r="D25" s="100"/>
      <c r="E25" s="101"/>
    </row>
    <row r="26" spans="1:10" x14ac:dyDescent="0.25">
      <c r="A26" s="24">
        <v>11</v>
      </c>
      <c r="B26" s="1" t="s">
        <v>32</v>
      </c>
      <c r="C26" s="112"/>
      <c r="D26" s="100">
        <f>+'SchD Pg2 RB Adj'!P26</f>
        <v>0</v>
      </c>
      <c r="E26" s="101">
        <f t="shared" ref="E26:E31" si="0">+C26+D26</f>
        <v>0</v>
      </c>
    </row>
    <row r="27" spans="1:10" s="76" customFormat="1" x14ac:dyDescent="0.25">
      <c r="A27" s="82">
        <v>12</v>
      </c>
      <c r="B27" s="76" t="s">
        <v>47</v>
      </c>
      <c r="C27" s="112"/>
      <c r="D27" s="100">
        <f>+'SchD Pg2 RB Adj'!P27</f>
        <v>0</v>
      </c>
      <c r="E27" s="101">
        <f t="shared" si="0"/>
        <v>0</v>
      </c>
    </row>
    <row r="28" spans="1:10" x14ac:dyDescent="0.25">
      <c r="A28" s="82">
        <v>13</v>
      </c>
      <c r="B28" s="1" t="s">
        <v>159</v>
      </c>
      <c r="C28" s="112"/>
      <c r="D28" s="100">
        <f>+'SchD Pg2 RB Adj'!P28</f>
        <v>0</v>
      </c>
      <c r="E28" s="101">
        <f t="shared" si="0"/>
        <v>0</v>
      </c>
    </row>
    <row r="29" spans="1:10" x14ac:dyDescent="0.25">
      <c r="A29" s="82">
        <v>14</v>
      </c>
      <c r="B29" s="1" t="s">
        <v>33</v>
      </c>
      <c r="C29" s="112"/>
      <c r="D29" s="100">
        <f>+'SchD Pg2 RB Adj'!P29</f>
        <v>0</v>
      </c>
      <c r="E29" s="101">
        <f t="shared" si="0"/>
        <v>0</v>
      </c>
    </row>
    <row r="30" spans="1:10" x14ac:dyDescent="0.25">
      <c r="A30" s="82">
        <v>15</v>
      </c>
      <c r="B30" s="54" t="s">
        <v>34</v>
      </c>
      <c r="C30" s="113"/>
      <c r="D30" s="114">
        <f>+'SchD Pg2 RB Adj'!P30</f>
        <v>0</v>
      </c>
      <c r="E30" s="115">
        <f t="shared" si="0"/>
        <v>0</v>
      </c>
    </row>
    <row r="31" spans="1:10" x14ac:dyDescent="0.25">
      <c r="A31" s="82">
        <v>16</v>
      </c>
      <c r="B31" s="5" t="s">
        <v>123</v>
      </c>
      <c r="C31" s="112">
        <f>+SUM(C26:C30)</f>
        <v>0</v>
      </c>
      <c r="D31" s="112">
        <f>+SUM(D26:D30)</f>
        <v>0</v>
      </c>
      <c r="E31" s="101">
        <f t="shared" si="0"/>
        <v>0</v>
      </c>
    </row>
    <row r="32" spans="1:10" x14ac:dyDescent="0.25">
      <c r="A32" s="24"/>
      <c r="C32" s="112"/>
      <c r="D32" s="100"/>
      <c r="E32" s="101"/>
      <c r="J32" s="1" t="s">
        <v>112</v>
      </c>
    </row>
    <row r="33" spans="1:5" ht="15.75" thickBot="1" x14ac:dyDescent="0.3">
      <c r="A33" s="24">
        <v>17</v>
      </c>
      <c r="B33" s="1" t="s">
        <v>35</v>
      </c>
      <c r="C33" s="117">
        <f>+C16+C23-C31</f>
        <v>0</v>
      </c>
      <c r="D33" s="117">
        <f>+D16+D23-D31</f>
        <v>0</v>
      </c>
      <c r="E33" s="118">
        <f>ROUND(+C33+D33,0)</f>
        <v>0</v>
      </c>
    </row>
    <row r="34" spans="1:5" ht="15.75" thickTop="1" x14ac:dyDescent="0.25"/>
    <row r="35" spans="1:5" x14ac:dyDescent="0.25">
      <c r="B35" s="81" t="s">
        <v>158</v>
      </c>
      <c r="C35" s="61"/>
      <c r="D35" s="61"/>
      <c r="E35" s="61"/>
    </row>
    <row r="36" spans="1:5" x14ac:dyDescent="0.25">
      <c r="C36" s="61"/>
      <c r="D36" s="61"/>
      <c r="E36" s="61"/>
    </row>
    <row r="37" spans="1:5" x14ac:dyDescent="0.25">
      <c r="C37" s="67"/>
      <c r="D37" s="61"/>
      <c r="E37" s="61"/>
    </row>
    <row r="38" spans="1:5" x14ac:dyDescent="0.25">
      <c r="C38" s="67"/>
      <c r="D38" s="61"/>
      <c r="E38" s="61"/>
    </row>
    <row r="39" spans="1:5" x14ac:dyDescent="0.25">
      <c r="C39" s="26"/>
    </row>
  </sheetData>
  <pageMargins left="0" right="0" top="0.5" bottom="0.5" header="0.25" footer="0.25"/>
  <pageSetup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36"/>
  <sheetViews>
    <sheetView topLeftCell="A16" zoomScaleNormal="100" workbookViewId="0">
      <selection activeCell="B16" sqref="B16"/>
    </sheetView>
  </sheetViews>
  <sheetFormatPr defaultColWidth="8.85546875" defaultRowHeight="15" x14ac:dyDescent="0.25"/>
  <cols>
    <col min="1" max="1" width="8.85546875" style="1" collapsed="1"/>
    <col min="2" max="2" width="37.140625" style="1" bestFit="1" customWidth="1" collapsed="1"/>
    <col min="3" max="6" width="8.7109375" style="1" customWidth="1" collapsed="1"/>
    <col min="7" max="8" width="8.7109375" style="54" customWidth="1"/>
    <col min="9" max="13" width="8.7109375" style="1" customWidth="1" collapsed="1"/>
    <col min="14" max="14" width="8.7109375" style="54" customWidth="1"/>
    <col min="15" max="15" width="8.7109375" style="1" customWidth="1" collapsed="1"/>
    <col min="16" max="16" width="15" style="1" bestFit="1" customWidth="1" collapsed="1"/>
    <col min="17" max="17" width="8.85546875" style="1" collapsed="1"/>
    <col min="18" max="18" width="8.85546875" style="1"/>
    <col min="19" max="19" width="8.85546875" style="1" collapsed="1"/>
    <col min="20" max="22" width="8.85546875" style="1"/>
    <col min="23" max="16384" width="8.85546875" style="1" collapsed="1"/>
  </cols>
  <sheetData>
    <row r="1" spans="1:16" s="76" customFormat="1" x14ac:dyDescent="0.25"/>
    <row r="2" spans="1:16" x14ac:dyDescent="0.25">
      <c r="F2" s="94"/>
      <c r="G2" s="94" t="s">
        <v>67</v>
      </c>
      <c r="H2" s="55"/>
      <c r="O2" s="21"/>
    </row>
    <row r="3" spans="1:16" ht="15.75" x14ac:dyDescent="0.25">
      <c r="F3" s="97"/>
      <c r="G3" s="97" t="s">
        <v>2</v>
      </c>
      <c r="H3" s="55"/>
      <c r="O3" s="21"/>
    </row>
    <row r="4" spans="1:16" x14ac:dyDescent="0.25">
      <c r="F4" s="94"/>
      <c r="G4" s="86" t="s">
        <v>155</v>
      </c>
      <c r="H4" s="43"/>
      <c r="O4" s="21"/>
    </row>
    <row r="5" spans="1:16" x14ac:dyDescent="0.25">
      <c r="C5" s="2"/>
      <c r="D5" s="2"/>
      <c r="O5" s="52"/>
    </row>
    <row r="6" spans="1:16" x14ac:dyDescent="0.25">
      <c r="A6" s="1" t="s">
        <v>112</v>
      </c>
    </row>
    <row r="7" spans="1:16" x14ac:dyDescent="0.25">
      <c r="A7" s="1" t="s">
        <v>112</v>
      </c>
      <c r="C7" s="24"/>
      <c r="D7" s="24"/>
      <c r="L7" s="24"/>
      <c r="M7" s="24"/>
      <c r="N7" s="61"/>
      <c r="O7" s="24" t="s">
        <v>91</v>
      </c>
    </row>
    <row r="8" spans="1:16" x14ac:dyDescent="0.25">
      <c r="C8" s="61"/>
      <c r="D8" s="24"/>
      <c r="E8" s="24"/>
      <c r="F8" s="24"/>
      <c r="G8" s="61"/>
      <c r="H8" s="61"/>
      <c r="I8" s="61"/>
      <c r="J8" s="24"/>
      <c r="K8" s="24"/>
      <c r="L8" s="24"/>
      <c r="M8" s="24"/>
      <c r="N8" s="61"/>
      <c r="O8" s="24" t="s">
        <v>109</v>
      </c>
      <c r="P8" s="82" t="s">
        <v>69</v>
      </c>
    </row>
    <row r="9" spans="1:16" x14ac:dyDescent="0.25">
      <c r="A9" s="91" t="s">
        <v>126</v>
      </c>
      <c r="B9" s="90" t="s">
        <v>20</v>
      </c>
      <c r="C9" s="62"/>
      <c r="D9" s="25"/>
      <c r="E9" s="25"/>
      <c r="F9" s="25"/>
      <c r="G9" s="62"/>
      <c r="H9" s="62"/>
      <c r="I9" s="25"/>
      <c r="J9" s="25"/>
      <c r="K9" s="25"/>
      <c r="L9" s="25"/>
      <c r="M9" s="25"/>
      <c r="N9" s="62"/>
      <c r="O9" s="25" t="s">
        <v>110</v>
      </c>
      <c r="P9" s="25" t="s">
        <v>46</v>
      </c>
    </row>
    <row r="10" spans="1:16" x14ac:dyDescent="0.25">
      <c r="C10" s="24" t="s">
        <v>37</v>
      </c>
      <c r="D10" s="24" t="s">
        <v>38</v>
      </c>
      <c r="E10" s="61" t="s">
        <v>45</v>
      </c>
      <c r="F10" s="61" t="s">
        <v>39</v>
      </c>
      <c r="G10" s="61" t="s">
        <v>40</v>
      </c>
      <c r="H10" s="61" t="s">
        <v>41</v>
      </c>
      <c r="I10" s="61" t="s">
        <v>42</v>
      </c>
      <c r="J10" s="61" t="s">
        <v>43</v>
      </c>
      <c r="K10" s="61" t="s">
        <v>44</v>
      </c>
      <c r="L10" s="61" t="s">
        <v>48</v>
      </c>
      <c r="M10" s="61" t="s">
        <v>49</v>
      </c>
      <c r="N10" s="61" t="s">
        <v>108</v>
      </c>
      <c r="O10" s="61" t="s">
        <v>115</v>
      </c>
      <c r="P10" s="24" t="s">
        <v>116</v>
      </c>
    </row>
    <row r="11" spans="1:16" x14ac:dyDescent="0.25">
      <c r="C11" s="4"/>
      <c r="D11" s="4"/>
    </row>
    <row r="12" spans="1:16" x14ac:dyDescent="0.25">
      <c r="A12" s="24">
        <v>1</v>
      </c>
      <c r="B12" s="1" t="s">
        <v>23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>
        <f t="shared" ref="P12:P22" si="0">+SUM(C12:O12)</f>
        <v>0</v>
      </c>
    </row>
    <row r="13" spans="1:16" x14ac:dyDescent="0.25">
      <c r="A13" s="24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x14ac:dyDescent="0.25">
      <c r="A14" s="24">
        <v>2</v>
      </c>
      <c r="B14" s="1" t="s">
        <v>24</v>
      </c>
      <c r="C14" s="114"/>
      <c r="D14" s="114"/>
      <c r="E14" s="114"/>
      <c r="F14" s="114"/>
      <c r="G14" s="119"/>
      <c r="H14" s="119"/>
      <c r="I14" s="114"/>
      <c r="J14" s="114"/>
      <c r="K14" s="114"/>
      <c r="L14" s="114"/>
      <c r="M14" s="114"/>
      <c r="N14" s="119"/>
      <c r="O14" s="114"/>
      <c r="P14" s="114">
        <f t="shared" si="0"/>
        <v>0</v>
      </c>
    </row>
    <row r="15" spans="1:16" x14ac:dyDescent="0.25">
      <c r="A15" s="24"/>
      <c r="C15" s="103"/>
      <c r="D15" s="103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x14ac:dyDescent="0.25">
      <c r="A16" s="24">
        <v>3</v>
      </c>
      <c r="B16" s="5" t="s">
        <v>160</v>
      </c>
      <c r="C16" s="100">
        <f>+C12-C14</f>
        <v>0</v>
      </c>
      <c r="D16" s="100">
        <f>+D12-D14</f>
        <v>0</v>
      </c>
      <c r="E16" s="100">
        <f t="shared" ref="E16:O16" si="1">+E12-E14</f>
        <v>0</v>
      </c>
      <c r="F16" s="100">
        <f t="shared" si="1"/>
        <v>0</v>
      </c>
      <c r="G16" s="100">
        <f t="shared" si="1"/>
        <v>0</v>
      </c>
      <c r="H16" s="100">
        <f t="shared" si="1"/>
        <v>0</v>
      </c>
      <c r="I16" s="100">
        <f t="shared" si="1"/>
        <v>0</v>
      </c>
      <c r="J16" s="100">
        <f t="shared" si="1"/>
        <v>0</v>
      </c>
      <c r="K16" s="100">
        <f t="shared" si="1"/>
        <v>0</v>
      </c>
      <c r="L16" s="100">
        <f t="shared" si="1"/>
        <v>0</v>
      </c>
      <c r="M16" s="100">
        <f t="shared" si="1"/>
        <v>0</v>
      </c>
      <c r="N16" s="100">
        <f t="shared" si="1"/>
        <v>0</v>
      </c>
      <c r="O16" s="100">
        <f t="shared" si="1"/>
        <v>0</v>
      </c>
      <c r="P16" s="100">
        <f t="shared" si="0"/>
        <v>0</v>
      </c>
    </row>
    <row r="17" spans="1:17" x14ac:dyDescent="0.25">
      <c r="A17" s="24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7" x14ac:dyDescent="0.25">
      <c r="A18" s="24">
        <v>4</v>
      </c>
      <c r="B18" s="1" t="s">
        <v>25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7" x14ac:dyDescent="0.25">
      <c r="A19" s="24">
        <v>5</v>
      </c>
      <c r="B19" s="1" t="s">
        <v>26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>
        <f t="shared" si="0"/>
        <v>0</v>
      </c>
    </row>
    <row r="20" spans="1:17" x14ac:dyDescent="0.25">
      <c r="A20" s="24">
        <v>6</v>
      </c>
      <c r="B20" s="1" t="s">
        <v>27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>
        <f t="shared" si="0"/>
        <v>0</v>
      </c>
    </row>
    <row r="21" spans="1:17" x14ac:dyDescent="0.25">
      <c r="A21" s="24">
        <v>7</v>
      </c>
      <c r="B21" s="1" t="s">
        <v>28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>
        <f>+'SchE Cash Working Capital'!H44</f>
        <v>0</v>
      </c>
      <c r="P21" s="100">
        <f t="shared" si="0"/>
        <v>0</v>
      </c>
    </row>
    <row r="22" spans="1:17" x14ac:dyDescent="0.25">
      <c r="A22" s="24">
        <v>8</v>
      </c>
      <c r="B22" s="1" t="s">
        <v>29</v>
      </c>
      <c r="C22" s="114"/>
      <c r="D22" s="114"/>
      <c r="E22" s="114"/>
      <c r="F22" s="114"/>
      <c r="G22" s="119"/>
      <c r="H22" s="119"/>
      <c r="I22" s="114"/>
      <c r="J22" s="114"/>
      <c r="K22" s="114"/>
      <c r="L22" s="114"/>
      <c r="M22" s="114"/>
      <c r="N22" s="119"/>
      <c r="O22" s="114"/>
      <c r="P22" s="114">
        <f t="shared" si="0"/>
        <v>0</v>
      </c>
    </row>
    <row r="23" spans="1:17" x14ac:dyDescent="0.25">
      <c r="A23" s="24">
        <v>9</v>
      </c>
      <c r="B23" s="1" t="s">
        <v>124</v>
      </c>
      <c r="C23" s="100">
        <f t="shared" ref="C23:N23" si="2">+SUM(C19:C22)</f>
        <v>0</v>
      </c>
      <c r="D23" s="100">
        <f t="shared" si="2"/>
        <v>0</v>
      </c>
      <c r="E23" s="100">
        <f t="shared" si="2"/>
        <v>0</v>
      </c>
      <c r="F23" s="100">
        <f t="shared" si="2"/>
        <v>0</v>
      </c>
      <c r="G23" s="100">
        <f t="shared" si="2"/>
        <v>0</v>
      </c>
      <c r="H23" s="100">
        <f t="shared" si="2"/>
        <v>0</v>
      </c>
      <c r="I23" s="100">
        <f t="shared" si="2"/>
        <v>0</v>
      </c>
      <c r="J23" s="100">
        <f t="shared" si="2"/>
        <v>0</v>
      </c>
      <c r="K23" s="100">
        <f t="shared" si="2"/>
        <v>0</v>
      </c>
      <c r="L23" s="100">
        <f t="shared" si="2"/>
        <v>0</v>
      </c>
      <c r="M23" s="100">
        <f t="shared" si="2"/>
        <v>0</v>
      </c>
      <c r="N23" s="100">
        <f t="shared" si="2"/>
        <v>0</v>
      </c>
      <c r="O23" s="100">
        <f>+SUM(O19:O22)</f>
        <v>0</v>
      </c>
      <c r="P23" s="100">
        <f>+SUM(P19:P22)</f>
        <v>0</v>
      </c>
    </row>
    <row r="24" spans="1:17" x14ac:dyDescent="0.25">
      <c r="A24" s="24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7" x14ac:dyDescent="0.25">
      <c r="A25" s="24">
        <v>10</v>
      </c>
      <c r="B25" s="1" t="s">
        <v>31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7" x14ac:dyDescent="0.25">
      <c r="A26" s="24">
        <v>11</v>
      </c>
      <c r="B26" s="1" t="s">
        <v>32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>
        <f t="shared" ref="P26:P30" si="3">+SUM(C26:O26)</f>
        <v>0</v>
      </c>
    </row>
    <row r="27" spans="1:17" x14ac:dyDescent="0.25">
      <c r="A27" s="24">
        <v>12</v>
      </c>
      <c r="B27" s="1" t="s">
        <v>47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>
        <f t="shared" si="3"/>
        <v>0</v>
      </c>
    </row>
    <row r="28" spans="1:17" x14ac:dyDescent="0.25">
      <c r="A28" s="24">
        <v>13</v>
      </c>
      <c r="B28" s="1" t="s">
        <v>159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>
        <f t="shared" si="3"/>
        <v>0</v>
      </c>
    </row>
    <row r="29" spans="1:17" x14ac:dyDescent="0.25">
      <c r="A29" s="24">
        <v>14</v>
      </c>
      <c r="B29" s="1" t="s">
        <v>33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>
        <f t="shared" si="3"/>
        <v>0</v>
      </c>
      <c r="Q29" s="57"/>
    </row>
    <row r="30" spans="1:17" x14ac:dyDescent="0.25">
      <c r="A30" s="24">
        <v>15</v>
      </c>
      <c r="B30" s="1" t="s">
        <v>34</v>
      </c>
      <c r="C30" s="114"/>
      <c r="D30" s="114"/>
      <c r="E30" s="114"/>
      <c r="F30" s="114"/>
      <c r="G30" s="119"/>
      <c r="H30" s="119"/>
      <c r="I30" s="114"/>
      <c r="J30" s="114"/>
      <c r="K30" s="114"/>
      <c r="L30" s="114"/>
      <c r="M30" s="114"/>
      <c r="N30" s="119"/>
      <c r="O30" s="114"/>
      <c r="P30" s="114">
        <f t="shared" si="3"/>
        <v>0</v>
      </c>
    </row>
    <row r="31" spans="1:17" x14ac:dyDescent="0.25">
      <c r="A31" s="24">
        <v>16</v>
      </c>
      <c r="B31" s="5" t="s">
        <v>123</v>
      </c>
      <c r="C31" s="100">
        <f t="shared" ref="C31:M31" si="4">+SUM(C26:C30)</f>
        <v>0</v>
      </c>
      <c r="D31" s="100">
        <f t="shared" si="4"/>
        <v>0</v>
      </c>
      <c r="E31" s="100">
        <f t="shared" si="4"/>
        <v>0</v>
      </c>
      <c r="F31" s="100">
        <f t="shared" si="4"/>
        <v>0</v>
      </c>
      <c r="G31" s="100">
        <f t="shared" ref="G31:H31" si="5">+SUM(G26:G30)</f>
        <v>0</v>
      </c>
      <c r="H31" s="100">
        <f t="shared" si="5"/>
        <v>0</v>
      </c>
      <c r="I31" s="100">
        <f t="shared" si="4"/>
        <v>0</v>
      </c>
      <c r="J31" s="100">
        <f t="shared" si="4"/>
        <v>0</v>
      </c>
      <c r="K31" s="100">
        <f t="shared" si="4"/>
        <v>0</v>
      </c>
      <c r="L31" s="100">
        <f t="shared" si="4"/>
        <v>0</v>
      </c>
      <c r="M31" s="100">
        <f t="shared" si="4"/>
        <v>0</v>
      </c>
      <c r="N31" s="100">
        <f t="shared" ref="N31" si="6">+SUM(N26:N30)</f>
        <v>0</v>
      </c>
      <c r="O31" s="100">
        <f>+SUM(O25:O30)</f>
        <v>0</v>
      </c>
      <c r="P31" s="100">
        <f>+SUM(P25:P30)</f>
        <v>0</v>
      </c>
    </row>
    <row r="32" spans="1:17" x14ac:dyDescent="0.25">
      <c r="A32" s="24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ht="15.75" thickBot="1" x14ac:dyDescent="0.3">
      <c r="A33" s="24">
        <v>17</v>
      </c>
      <c r="B33" s="1" t="s">
        <v>35</v>
      </c>
      <c r="C33" s="120">
        <f t="shared" ref="C33:K33" si="7">+C16+C23-C31</f>
        <v>0</v>
      </c>
      <c r="D33" s="120">
        <f t="shared" si="7"/>
        <v>0</v>
      </c>
      <c r="E33" s="120">
        <f t="shared" si="7"/>
        <v>0</v>
      </c>
      <c r="F33" s="120">
        <f t="shared" si="7"/>
        <v>0</v>
      </c>
      <c r="G33" s="120">
        <f t="shared" ref="G33:H33" si="8">+G16+G23-G31</f>
        <v>0</v>
      </c>
      <c r="H33" s="120">
        <f t="shared" si="8"/>
        <v>0</v>
      </c>
      <c r="I33" s="120">
        <f t="shared" si="7"/>
        <v>0</v>
      </c>
      <c r="J33" s="120">
        <f t="shared" si="7"/>
        <v>0</v>
      </c>
      <c r="K33" s="120">
        <f t="shared" si="7"/>
        <v>0</v>
      </c>
      <c r="L33" s="120">
        <f t="shared" ref="L33:M33" si="9">+L16+L23-L31</f>
        <v>0</v>
      </c>
      <c r="M33" s="120">
        <f t="shared" si="9"/>
        <v>0</v>
      </c>
      <c r="N33" s="120">
        <f t="shared" ref="N33" si="10">+N16+N23-N31</f>
        <v>0</v>
      </c>
      <c r="O33" s="120">
        <f>+O16+O23-O31</f>
        <v>0</v>
      </c>
      <c r="P33" s="120">
        <f>+P16+P23-P31</f>
        <v>0</v>
      </c>
    </row>
    <row r="34" spans="1:16" ht="15.75" thickTop="1" x14ac:dyDescent="0.25"/>
    <row r="35" spans="1:16" x14ac:dyDescent="0.25">
      <c r="B35" s="81" t="s">
        <v>158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16" x14ac:dyDescent="0.25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</sheetData>
  <pageMargins left="0" right="0" top="0.5" bottom="0.5" header="0.25" footer="0.25"/>
  <pageSetup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R87"/>
  <sheetViews>
    <sheetView topLeftCell="A22" zoomScaleNormal="100" workbookViewId="0"/>
  </sheetViews>
  <sheetFormatPr defaultColWidth="9.140625" defaultRowHeight="15" x14ac:dyDescent="0.25"/>
  <cols>
    <col min="1" max="1" width="9.140625" style="1" collapsed="1"/>
    <col min="2" max="2" width="28.28515625" style="1" bestFit="1" customWidth="1" collapsed="1"/>
    <col min="3" max="3" width="18.140625" style="1" customWidth="1" collapsed="1"/>
    <col min="4" max="4" width="14.28515625" style="1" customWidth="1" collapsed="1"/>
    <col min="5" max="5" width="10.7109375" style="1" customWidth="1" collapsed="1"/>
    <col min="6" max="6" width="11" style="1" customWidth="1" collapsed="1"/>
    <col min="7" max="7" width="10.42578125" style="1" customWidth="1" collapsed="1"/>
    <col min="8" max="8" width="14" style="1" customWidth="1" collapsed="1"/>
    <col min="9" max="9" width="11.7109375" style="1" customWidth="1" collapsed="1"/>
    <col min="10" max="10" width="13.140625" style="1" bestFit="1" customWidth="1" collapsed="1"/>
    <col min="11" max="11" width="11.5703125" style="1" customWidth="1" collapsed="1"/>
    <col min="12" max="12" width="11.85546875" style="1" customWidth="1" collapsed="1"/>
    <col min="13" max="13" width="9.140625" style="1" collapsed="1"/>
    <col min="14" max="15" width="9.140625" style="1"/>
    <col min="16" max="16" width="9.140625" style="1" collapsed="1"/>
    <col min="17" max="18" width="9.140625" style="1"/>
    <col min="19" max="16384" width="9.140625" style="1" collapsed="1"/>
  </cols>
  <sheetData>
    <row r="1" spans="1:13" s="76" customFormat="1" x14ac:dyDescent="0.25"/>
    <row r="2" spans="1:13" x14ac:dyDescent="0.25">
      <c r="E2" s="86" t="s">
        <v>67</v>
      </c>
      <c r="F2" s="92"/>
      <c r="K2" s="21"/>
    </row>
    <row r="3" spans="1:13" ht="15.75" customHeight="1" x14ac:dyDescent="0.25">
      <c r="E3" s="86" t="s">
        <v>121</v>
      </c>
      <c r="F3" s="92"/>
      <c r="K3" s="21"/>
    </row>
    <row r="4" spans="1:13" x14ac:dyDescent="0.25">
      <c r="E4" s="86" t="s">
        <v>155</v>
      </c>
      <c r="F4" s="92"/>
      <c r="K4" s="21"/>
    </row>
    <row r="5" spans="1:13" x14ac:dyDescent="0.25">
      <c r="A5" s="76"/>
      <c r="B5" s="76"/>
      <c r="C5" s="76"/>
      <c r="D5" s="76"/>
      <c r="E5" s="82"/>
      <c r="F5" s="76"/>
      <c r="G5" s="76"/>
      <c r="H5" s="76"/>
      <c r="I5" s="76"/>
      <c r="J5" s="76"/>
      <c r="K5" s="76"/>
      <c r="L5" s="76"/>
      <c r="M5" s="76"/>
    </row>
    <row r="6" spans="1:13" x14ac:dyDescent="0.25">
      <c r="A6" s="76"/>
      <c r="B6" s="76"/>
      <c r="C6" s="82"/>
      <c r="D6" s="82"/>
      <c r="E6" s="142"/>
      <c r="F6" s="82"/>
      <c r="G6" s="82" t="s">
        <v>85</v>
      </c>
      <c r="H6" s="76"/>
      <c r="I6" s="82" t="s">
        <v>93</v>
      </c>
      <c r="J6" s="76"/>
      <c r="K6" s="82" t="s">
        <v>96</v>
      </c>
      <c r="L6" s="76"/>
      <c r="M6" s="76"/>
    </row>
    <row r="7" spans="1:13" x14ac:dyDescent="0.25">
      <c r="A7" s="3" t="s">
        <v>112</v>
      </c>
      <c r="B7" s="76"/>
      <c r="C7" s="82"/>
      <c r="D7" s="82" t="s">
        <v>88</v>
      </c>
      <c r="E7" s="14" t="s">
        <v>81</v>
      </c>
      <c r="F7" s="82" t="s">
        <v>83</v>
      </c>
      <c r="G7" s="82" t="s">
        <v>86</v>
      </c>
      <c r="H7" s="82" t="s">
        <v>91</v>
      </c>
      <c r="I7" s="82" t="s">
        <v>94</v>
      </c>
      <c r="J7" s="82" t="s">
        <v>95</v>
      </c>
      <c r="K7" s="82" t="s">
        <v>86</v>
      </c>
      <c r="L7" s="82" t="s">
        <v>98</v>
      </c>
      <c r="M7" s="76"/>
    </row>
    <row r="8" spans="1:13" x14ac:dyDescent="0.25">
      <c r="A8" s="90" t="s">
        <v>126</v>
      </c>
      <c r="B8" s="90" t="s">
        <v>20</v>
      </c>
      <c r="C8" s="90" t="s">
        <v>10</v>
      </c>
      <c r="D8" s="90" t="s">
        <v>90</v>
      </c>
      <c r="E8" s="143" t="s">
        <v>82</v>
      </c>
      <c r="F8" s="90" t="s">
        <v>84</v>
      </c>
      <c r="G8" s="90" t="s">
        <v>87</v>
      </c>
      <c r="H8" s="90" t="s">
        <v>92</v>
      </c>
      <c r="I8" s="90" t="s">
        <v>36</v>
      </c>
      <c r="J8" s="90" t="s">
        <v>147</v>
      </c>
      <c r="K8" s="90" t="s">
        <v>97</v>
      </c>
      <c r="L8" s="90" t="s">
        <v>92</v>
      </c>
      <c r="M8" s="76"/>
    </row>
    <row r="9" spans="1:13" x14ac:dyDescent="0.25">
      <c r="A9" s="76"/>
      <c r="B9" s="76"/>
      <c r="C9" s="82" t="s">
        <v>37</v>
      </c>
      <c r="D9" s="82" t="s">
        <v>38</v>
      </c>
      <c r="E9" s="14" t="s">
        <v>89</v>
      </c>
      <c r="F9" s="82" t="s">
        <v>39</v>
      </c>
      <c r="G9" s="82" t="s">
        <v>40</v>
      </c>
      <c r="H9" s="82" t="s">
        <v>41</v>
      </c>
      <c r="I9" s="82" t="s">
        <v>42</v>
      </c>
      <c r="J9" s="82" t="s">
        <v>43</v>
      </c>
      <c r="K9" s="82" t="s">
        <v>44</v>
      </c>
      <c r="L9" s="82" t="s">
        <v>48</v>
      </c>
      <c r="M9" s="76"/>
    </row>
    <row r="10" spans="1:13" x14ac:dyDescent="0.25">
      <c r="A10" s="24">
        <v>1</v>
      </c>
      <c r="B10" s="3" t="s">
        <v>71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3" x14ac:dyDescent="0.25">
      <c r="A11" s="24">
        <v>2</v>
      </c>
      <c r="C11" s="82"/>
      <c r="D11" s="82"/>
      <c r="E11" s="82"/>
      <c r="F11" s="82"/>
      <c r="G11" s="82"/>
      <c r="H11" s="82"/>
      <c r="I11" s="100"/>
      <c r="J11" s="82"/>
      <c r="K11" s="82"/>
      <c r="L11" s="82"/>
    </row>
    <row r="12" spans="1:13" x14ac:dyDescent="0.25">
      <c r="A12" s="82">
        <v>3</v>
      </c>
      <c r="C12" s="100"/>
      <c r="D12" s="100">
        <f t="shared" ref="D12:D42" si="0">+C12/365</f>
        <v>0</v>
      </c>
      <c r="E12" s="66"/>
      <c r="F12" s="121"/>
      <c r="G12" s="121">
        <f>+E12-F12</f>
        <v>0</v>
      </c>
      <c r="H12" s="100">
        <f>+D12*G12</f>
        <v>0</v>
      </c>
      <c r="I12" s="100"/>
      <c r="J12" s="100">
        <f>+I12/365</f>
        <v>0</v>
      </c>
      <c r="K12" s="121">
        <f>+G12</f>
        <v>0</v>
      </c>
      <c r="L12" s="101">
        <f>+K12*J12</f>
        <v>0</v>
      </c>
    </row>
    <row r="13" spans="1:13" x14ac:dyDescent="0.25">
      <c r="A13" s="82">
        <v>4</v>
      </c>
      <c r="C13" s="100"/>
      <c r="D13" s="100">
        <f t="shared" si="0"/>
        <v>0</v>
      </c>
      <c r="E13" s="66"/>
      <c r="F13" s="121"/>
      <c r="G13" s="121">
        <f t="shared" ref="G13:G42" si="1">+E13-F13</f>
        <v>0</v>
      </c>
      <c r="H13" s="100">
        <f t="shared" ref="H13:H42" si="2">+D13*G13</f>
        <v>0</v>
      </c>
      <c r="I13" s="100"/>
      <c r="J13" s="100">
        <f t="shared" ref="J13:J42" si="3">+I13/365</f>
        <v>0</v>
      </c>
      <c r="K13" s="121">
        <f t="shared" ref="K13:K42" si="4">+G13</f>
        <v>0</v>
      </c>
      <c r="L13" s="101">
        <f t="shared" ref="L13:L42" si="5">+K13*J13</f>
        <v>0</v>
      </c>
    </row>
    <row r="14" spans="1:13" x14ac:dyDescent="0.25">
      <c r="A14" s="82">
        <v>5</v>
      </c>
      <c r="C14" s="100"/>
      <c r="D14" s="100">
        <f t="shared" si="0"/>
        <v>0</v>
      </c>
      <c r="E14" s="66"/>
      <c r="F14" s="121"/>
      <c r="G14" s="121">
        <f t="shared" si="1"/>
        <v>0</v>
      </c>
      <c r="H14" s="100">
        <f t="shared" si="2"/>
        <v>0</v>
      </c>
      <c r="I14" s="100"/>
      <c r="J14" s="100">
        <f t="shared" si="3"/>
        <v>0</v>
      </c>
      <c r="K14" s="121">
        <f t="shared" si="4"/>
        <v>0</v>
      </c>
      <c r="L14" s="101">
        <f t="shared" si="5"/>
        <v>0</v>
      </c>
    </row>
    <row r="15" spans="1:13" x14ac:dyDescent="0.25">
      <c r="A15" s="82">
        <v>6</v>
      </c>
      <c r="C15" s="100"/>
      <c r="D15" s="100">
        <f t="shared" si="0"/>
        <v>0</v>
      </c>
      <c r="E15" s="66"/>
      <c r="F15" s="121"/>
      <c r="G15" s="121">
        <f t="shared" si="1"/>
        <v>0</v>
      </c>
      <c r="H15" s="100">
        <f t="shared" si="2"/>
        <v>0</v>
      </c>
      <c r="I15" s="100"/>
      <c r="J15" s="100">
        <f t="shared" si="3"/>
        <v>0</v>
      </c>
      <c r="K15" s="121">
        <f t="shared" si="4"/>
        <v>0</v>
      </c>
      <c r="L15" s="101">
        <f t="shared" si="5"/>
        <v>0</v>
      </c>
    </row>
    <row r="16" spans="1:13" x14ac:dyDescent="0.25">
      <c r="A16" s="82">
        <v>7</v>
      </c>
      <c r="C16" s="100"/>
      <c r="D16" s="100">
        <f t="shared" si="0"/>
        <v>0</v>
      </c>
      <c r="E16" s="66"/>
      <c r="F16" s="121"/>
      <c r="G16" s="121">
        <f t="shared" si="1"/>
        <v>0</v>
      </c>
      <c r="H16" s="100">
        <f t="shared" si="2"/>
        <v>0</v>
      </c>
      <c r="I16" s="100"/>
      <c r="J16" s="100">
        <f t="shared" si="3"/>
        <v>0</v>
      </c>
      <c r="K16" s="121">
        <f t="shared" si="4"/>
        <v>0</v>
      </c>
      <c r="L16" s="101">
        <f t="shared" si="5"/>
        <v>0</v>
      </c>
    </row>
    <row r="17" spans="1:12" x14ac:dyDescent="0.25">
      <c r="A17" s="82">
        <v>8</v>
      </c>
      <c r="C17" s="100"/>
      <c r="D17" s="100">
        <f t="shared" si="0"/>
        <v>0</v>
      </c>
      <c r="E17" s="66"/>
      <c r="F17" s="121"/>
      <c r="G17" s="121">
        <f t="shared" si="1"/>
        <v>0</v>
      </c>
      <c r="H17" s="100">
        <f t="shared" si="2"/>
        <v>0</v>
      </c>
      <c r="I17" s="100"/>
      <c r="J17" s="100">
        <f t="shared" si="3"/>
        <v>0</v>
      </c>
      <c r="K17" s="121">
        <f t="shared" si="4"/>
        <v>0</v>
      </c>
      <c r="L17" s="101">
        <f t="shared" si="5"/>
        <v>0</v>
      </c>
    </row>
    <row r="18" spans="1:12" x14ac:dyDescent="0.25">
      <c r="A18" s="82">
        <v>9</v>
      </c>
      <c r="C18" s="100"/>
      <c r="D18" s="100">
        <f t="shared" si="0"/>
        <v>0</v>
      </c>
      <c r="E18" s="66"/>
      <c r="F18" s="121"/>
      <c r="G18" s="121">
        <f t="shared" si="1"/>
        <v>0</v>
      </c>
      <c r="H18" s="100">
        <f t="shared" si="2"/>
        <v>0</v>
      </c>
      <c r="I18" s="100"/>
      <c r="J18" s="100">
        <f t="shared" si="3"/>
        <v>0</v>
      </c>
      <c r="K18" s="121">
        <f t="shared" si="4"/>
        <v>0</v>
      </c>
      <c r="L18" s="101">
        <f t="shared" si="5"/>
        <v>0</v>
      </c>
    </row>
    <row r="19" spans="1:12" x14ac:dyDescent="0.25">
      <c r="A19" s="82">
        <v>10</v>
      </c>
      <c r="C19" s="100"/>
      <c r="D19" s="100">
        <f t="shared" si="0"/>
        <v>0</v>
      </c>
      <c r="E19" s="66"/>
      <c r="F19" s="121"/>
      <c r="G19" s="121">
        <f t="shared" si="1"/>
        <v>0</v>
      </c>
      <c r="H19" s="100">
        <f t="shared" si="2"/>
        <v>0</v>
      </c>
      <c r="I19" s="100"/>
      <c r="J19" s="100">
        <f t="shared" si="3"/>
        <v>0</v>
      </c>
      <c r="K19" s="121">
        <f t="shared" si="4"/>
        <v>0</v>
      </c>
      <c r="L19" s="101">
        <f t="shared" si="5"/>
        <v>0</v>
      </c>
    </row>
    <row r="20" spans="1:12" x14ac:dyDescent="0.25">
      <c r="A20" s="82">
        <v>11</v>
      </c>
      <c r="C20" s="100"/>
      <c r="D20" s="100">
        <f t="shared" si="0"/>
        <v>0</v>
      </c>
      <c r="E20" s="66"/>
      <c r="F20" s="121"/>
      <c r="G20" s="121">
        <f t="shared" si="1"/>
        <v>0</v>
      </c>
      <c r="H20" s="100">
        <f t="shared" si="2"/>
        <v>0</v>
      </c>
      <c r="I20" s="100"/>
      <c r="J20" s="100">
        <f t="shared" si="3"/>
        <v>0</v>
      </c>
      <c r="K20" s="121">
        <f t="shared" si="4"/>
        <v>0</v>
      </c>
      <c r="L20" s="101">
        <f t="shared" si="5"/>
        <v>0</v>
      </c>
    </row>
    <row r="21" spans="1:12" x14ac:dyDescent="0.25">
      <c r="A21" s="82">
        <v>12</v>
      </c>
      <c r="C21" s="100"/>
      <c r="D21" s="100">
        <f t="shared" si="0"/>
        <v>0</v>
      </c>
      <c r="E21" s="66"/>
      <c r="F21" s="121"/>
      <c r="G21" s="121">
        <f t="shared" si="1"/>
        <v>0</v>
      </c>
      <c r="H21" s="100">
        <f t="shared" si="2"/>
        <v>0</v>
      </c>
      <c r="I21" s="100"/>
      <c r="J21" s="100">
        <f t="shared" si="3"/>
        <v>0</v>
      </c>
      <c r="K21" s="121">
        <f t="shared" si="4"/>
        <v>0</v>
      </c>
      <c r="L21" s="101">
        <f t="shared" si="5"/>
        <v>0</v>
      </c>
    </row>
    <row r="22" spans="1:12" x14ac:dyDescent="0.25">
      <c r="A22" s="82">
        <v>13</v>
      </c>
      <c r="C22" s="100"/>
      <c r="D22" s="100">
        <f t="shared" si="0"/>
        <v>0</v>
      </c>
      <c r="E22" s="66"/>
      <c r="F22" s="121"/>
      <c r="G22" s="121">
        <f t="shared" si="1"/>
        <v>0</v>
      </c>
      <c r="H22" s="100">
        <f t="shared" si="2"/>
        <v>0</v>
      </c>
      <c r="I22" s="100"/>
      <c r="J22" s="100">
        <f t="shared" si="3"/>
        <v>0</v>
      </c>
      <c r="K22" s="121">
        <f t="shared" si="4"/>
        <v>0</v>
      </c>
      <c r="L22" s="101">
        <f t="shared" si="5"/>
        <v>0</v>
      </c>
    </row>
    <row r="23" spans="1:12" x14ac:dyDescent="0.25">
      <c r="A23" s="82">
        <v>14</v>
      </c>
      <c r="C23" s="100"/>
      <c r="D23" s="100">
        <f t="shared" si="0"/>
        <v>0</v>
      </c>
      <c r="E23" s="66"/>
      <c r="F23" s="121"/>
      <c r="G23" s="121">
        <f t="shared" si="1"/>
        <v>0</v>
      </c>
      <c r="H23" s="100">
        <f t="shared" si="2"/>
        <v>0</v>
      </c>
      <c r="I23" s="100"/>
      <c r="J23" s="100">
        <f t="shared" si="3"/>
        <v>0</v>
      </c>
      <c r="K23" s="121">
        <f t="shared" si="4"/>
        <v>0</v>
      </c>
      <c r="L23" s="101">
        <f t="shared" si="5"/>
        <v>0</v>
      </c>
    </row>
    <row r="24" spans="1:12" x14ac:dyDescent="0.25">
      <c r="A24" s="82">
        <v>15</v>
      </c>
      <c r="C24" s="100"/>
      <c r="D24" s="100">
        <f t="shared" si="0"/>
        <v>0</v>
      </c>
      <c r="E24" s="66"/>
      <c r="F24" s="121"/>
      <c r="G24" s="121">
        <f t="shared" si="1"/>
        <v>0</v>
      </c>
      <c r="H24" s="100">
        <f t="shared" si="2"/>
        <v>0</v>
      </c>
      <c r="I24" s="100"/>
      <c r="J24" s="100">
        <f t="shared" si="3"/>
        <v>0</v>
      </c>
      <c r="K24" s="121">
        <f t="shared" si="4"/>
        <v>0</v>
      </c>
      <c r="L24" s="101">
        <f t="shared" si="5"/>
        <v>0</v>
      </c>
    </row>
    <row r="25" spans="1:12" s="54" customFormat="1" x14ac:dyDescent="0.25">
      <c r="A25" s="82">
        <v>16</v>
      </c>
      <c r="C25" s="100"/>
      <c r="D25" s="100">
        <f t="shared" ref="D25:D26" si="6">+C25/365</f>
        <v>0</v>
      </c>
      <c r="E25" s="66"/>
      <c r="F25" s="121"/>
      <c r="G25" s="121">
        <f t="shared" ref="G25:G26" si="7">+E25-F25</f>
        <v>0</v>
      </c>
      <c r="H25" s="100">
        <f t="shared" ref="H25:H26" si="8">+D25*G25</f>
        <v>0</v>
      </c>
      <c r="I25" s="100"/>
      <c r="J25" s="100">
        <f t="shared" ref="J25:J26" si="9">+I25/365</f>
        <v>0</v>
      </c>
      <c r="K25" s="121">
        <f t="shared" ref="K25:K26" si="10">+G25</f>
        <v>0</v>
      </c>
      <c r="L25" s="101">
        <f t="shared" ref="L25:L26" si="11">+K25*J25</f>
        <v>0</v>
      </c>
    </row>
    <row r="26" spans="1:12" s="54" customFormat="1" x14ac:dyDescent="0.25">
      <c r="A26" s="82">
        <v>17</v>
      </c>
      <c r="C26" s="100"/>
      <c r="D26" s="100">
        <f t="shared" si="6"/>
        <v>0</v>
      </c>
      <c r="E26" s="66"/>
      <c r="F26" s="121"/>
      <c r="G26" s="121">
        <f t="shared" si="7"/>
        <v>0</v>
      </c>
      <c r="H26" s="100">
        <f t="shared" si="8"/>
        <v>0</v>
      </c>
      <c r="I26" s="100"/>
      <c r="J26" s="100">
        <f t="shared" si="9"/>
        <v>0</v>
      </c>
      <c r="K26" s="121">
        <f t="shared" si="10"/>
        <v>0</v>
      </c>
      <c r="L26" s="101">
        <f t="shared" si="11"/>
        <v>0</v>
      </c>
    </row>
    <row r="27" spans="1:12" x14ac:dyDescent="0.25">
      <c r="A27" s="82">
        <v>18</v>
      </c>
      <c r="C27" s="100"/>
      <c r="D27" s="100">
        <f t="shared" si="0"/>
        <v>0</v>
      </c>
      <c r="E27" s="66"/>
      <c r="F27" s="121"/>
      <c r="G27" s="121">
        <f t="shared" si="1"/>
        <v>0</v>
      </c>
      <c r="H27" s="100">
        <f t="shared" si="2"/>
        <v>0</v>
      </c>
      <c r="I27" s="100"/>
      <c r="J27" s="100">
        <f t="shared" si="3"/>
        <v>0</v>
      </c>
      <c r="K27" s="121">
        <f t="shared" si="4"/>
        <v>0</v>
      </c>
      <c r="L27" s="101">
        <f t="shared" si="5"/>
        <v>0</v>
      </c>
    </row>
    <row r="28" spans="1:12" x14ac:dyDescent="0.25">
      <c r="A28" s="82">
        <v>19</v>
      </c>
      <c r="C28" s="100"/>
      <c r="D28" s="100">
        <f t="shared" si="0"/>
        <v>0</v>
      </c>
      <c r="E28" s="66"/>
      <c r="F28" s="121"/>
      <c r="G28" s="121">
        <f t="shared" si="1"/>
        <v>0</v>
      </c>
      <c r="H28" s="100">
        <f t="shared" si="2"/>
        <v>0</v>
      </c>
      <c r="I28" s="100"/>
      <c r="J28" s="100">
        <f t="shared" si="3"/>
        <v>0</v>
      </c>
      <c r="K28" s="121">
        <f t="shared" si="4"/>
        <v>0</v>
      </c>
      <c r="L28" s="101">
        <f t="shared" si="5"/>
        <v>0</v>
      </c>
    </row>
    <row r="29" spans="1:12" x14ac:dyDescent="0.25">
      <c r="A29" s="82">
        <v>20</v>
      </c>
      <c r="C29" s="100"/>
      <c r="D29" s="100">
        <f t="shared" si="0"/>
        <v>0</v>
      </c>
      <c r="E29" s="66"/>
      <c r="F29" s="121"/>
      <c r="G29" s="121">
        <f t="shared" si="1"/>
        <v>0</v>
      </c>
      <c r="H29" s="100">
        <f t="shared" si="2"/>
        <v>0</v>
      </c>
      <c r="I29" s="100"/>
      <c r="J29" s="100">
        <f t="shared" si="3"/>
        <v>0</v>
      </c>
      <c r="K29" s="121">
        <f t="shared" si="4"/>
        <v>0</v>
      </c>
      <c r="L29" s="101">
        <f t="shared" si="5"/>
        <v>0</v>
      </c>
    </row>
    <row r="30" spans="1:12" x14ac:dyDescent="0.25">
      <c r="A30" s="82">
        <v>21</v>
      </c>
      <c r="C30" s="100"/>
      <c r="D30" s="100">
        <f t="shared" si="0"/>
        <v>0</v>
      </c>
      <c r="E30" s="66"/>
      <c r="F30" s="121"/>
      <c r="G30" s="121">
        <f t="shared" si="1"/>
        <v>0</v>
      </c>
      <c r="H30" s="100">
        <f t="shared" si="2"/>
        <v>0</v>
      </c>
      <c r="I30" s="100"/>
      <c r="J30" s="100">
        <f t="shared" si="3"/>
        <v>0</v>
      </c>
      <c r="K30" s="121">
        <f t="shared" si="4"/>
        <v>0</v>
      </c>
      <c r="L30" s="101">
        <f t="shared" si="5"/>
        <v>0</v>
      </c>
    </row>
    <row r="31" spans="1:12" x14ac:dyDescent="0.25">
      <c r="A31" s="82">
        <v>22</v>
      </c>
      <c r="C31" s="100"/>
      <c r="D31" s="100">
        <f t="shared" si="0"/>
        <v>0</v>
      </c>
      <c r="E31" s="66"/>
      <c r="F31" s="121"/>
      <c r="G31" s="121">
        <f t="shared" si="1"/>
        <v>0</v>
      </c>
      <c r="H31" s="100">
        <f t="shared" si="2"/>
        <v>0</v>
      </c>
      <c r="I31" s="100"/>
      <c r="J31" s="100">
        <f t="shared" si="3"/>
        <v>0</v>
      </c>
      <c r="K31" s="121">
        <f t="shared" si="4"/>
        <v>0</v>
      </c>
      <c r="L31" s="101">
        <f t="shared" si="5"/>
        <v>0</v>
      </c>
    </row>
    <row r="32" spans="1:12" x14ac:dyDescent="0.25">
      <c r="A32" s="82">
        <v>23</v>
      </c>
      <c r="C32" s="100"/>
      <c r="D32" s="100">
        <f t="shared" si="0"/>
        <v>0</v>
      </c>
      <c r="E32" s="66"/>
      <c r="F32" s="121"/>
      <c r="G32" s="121">
        <f t="shared" si="1"/>
        <v>0</v>
      </c>
      <c r="H32" s="100">
        <f t="shared" si="2"/>
        <v>0</v>
      </c>
      <c r="I32" s="100"/>
      <c r="J32" s="100">
        <f t="shared" si="3"/>
        <v>0</v>
      </c>
      <c r="K32" s="121">
        <f t="shared" si="4"/>
        <v>0</v>
      </c>
      <c r="L32" s="101">
        <f t="shared" si="5"/>
        <v>0</v>
      </c>
    </row>
    <row r="33" spans="1:12" x14ac:dyDescent="0.25">
      <c r="A33" s="82">
        <v>24</v>
      </c>
      <c r="B33" s="3" t="s">
        <v>72</v>
      </c>
      <c r="C33" s="100" t="s">
        <v>80</v>
      </c>
      <c r="D33" s="100"/>
      <c r="E33" s="66"/>
      <c r="F33" s="121"/>
      <c r="G33" s="121"/>
      <c r="H33" s="100"/>
      <c r="I33" s="100"/>
      <c r="J33" s="100"/>
      <c r="K33" s="121"/>
      <c r="L33" s="101"/>
    </row>
    <row r="34" spans="1:12" x14ac:dyDescent="0.25">
      <c r="A34" s="82">
        <v>25</v>
      </c>
      <c r="B34" s="1" t="s">
        <v>73</v>
      </c>
      <c r="C34" s="100"/>
      <c r="D34" s="100">
        <f t="shared" si="0"/>
        <v>0</v>
      </c>
      <c r="E34" s="66"/>
      <c r="F34" s="121"/>
      <c r="G34" s="121">
        <f t="shared" si="1"/>
        <v>0</v>
      </c>
      <c r="H34" s="100">
        <f t="shared" si="2"/>
        <v>0</v>
      </c>
      <c r="I34" s="100"/>
      <c r="J34" s="100">
        <f t="shared" si="3"/>
        <v>0</v>
      </c>
      <c r="K34" s="121">
        <f t="shared" si="4"/>
        <v>0</v>
      </c>
      <c r="L34" s="101">
        <f t="shared" si="5"/>
        <v>0</v>
      </c>
    </row>
    <row r="35" spans="1:12" x14ac:dyDescent="0.25">
      <c r="A35" s="82">
        <v>26</v>
      </c>
      <c r="B35" s="1" t="s">
        <v>74</v>
      </c>
      <c r="C35" s="100"/>
      <c r="D35" s="100">
        <f t="shared" si="0"/>
        <v>0</v>
      </c>
      <c r="E35" s="66"/>
      <c r="F35" s="121"/>
      <c r="G35" s="121">
        <f t="shared" si="1"/>
        <v>0</v>
      </c>
      <c r="H35" s="100">
        <f t="shared" si="2"/>
        <v>0</v>
      </c>
      <c r="I35" s="100"/>
      <c r="J35" s="100">
        <f t="shared" si="3"/>
        <v>0</v>
      </c>
      <c r="K35" s="121">
        <f t="shared" si="4"/>
        <v>0</v>
      </c>
      <c r="L35" s="101">
        <f t="shared" si="5"/>
        <v>0</v>
      </c>
    </row>
    <row r="36" spans="1:12" x14ac:dyDescent="0.25">
      <c r="A36" s="82">
        <v>27</v>
      </c>
      <c r="B36" s="1" t="s">
        <v>75</v>
      </c>
      <c r="C36" s="100"/>
      <c r="D36" s="100">
        <f t="shared" si="0"/>
        <v>0</v>
      </c>
      <c r="E36" s="66"/>
      <c r="F36" s="121"/>
      <c r="G36" s="121">
        <f t="shared" si="1"/>
        <v>0</v>
      </c>
      <c r="H36" s="100">
        <f t="shared" si="2"/>
        <v>0</v>
      </c>
      <c r="I36" s="100"/>
      <c r="J36" s="100">
        <f t="shared" si="3"/>
        <v>0</v>
      </c>
      <c r="K36" s="121">
        <f t="shared" si="4"/>
        <v>0</v>
      </c>
      <c r="L36" s="101">
        <f t="shared" si="5"/>
        <v>0</v>
      </c>
    </row>
    <row r="37" spans="1:12" x14ac:dyDescent="0.25">
      <c r="A37" s="82">
        <v>28</v>
      </c>
      <c r="C37" s="100" t="s">
        <v>80</v>
      </c>
      <c r="D37" s="100"/>
      <c r="E37" s="66"/>
      <c r="F37" s="121"/>
      <c r="G37" s="121"/>
      <c r="H37" s="100"/>
      <c r="I37" s="100"/>
      <c r="J37" s="100"/>
      <c r="K37" s="121"/>
      <c r="L37" s="101"/>
    </row>
    <row r="38" spans="1:12" x14ac:dyDescent="0.25">
      <c r="A38" s="82">
        <v>29</v>
      </c>
      <c r="B38" s="1" t="s">
        <v>118</v>
      </c>
      <c r="C38" s="100"/>
      <c r="D38" s="100">
        <f t="shared" si="0"/>
        <v>0</v>
      </c>
      <c r="E38" s="66"/>
      <c r="F38" s="121"/>
      <c r="G38" s="121">
        <f t="shared" si="1"/>
        <v>0</v>
      </c>
      <c r="H38" s="100">
        <f t="shared" si="2"/>
        <v>0</v>
      </c>
      <c r="I38" s="100"/>
      <c r="J38" s="100">
        <f t="shared" si="3"/>
        <v>0</v>
      </c>
      <c r="K38" s="121">
        <f t="shared" si="4"/>
        <v>0</v>
      </c>
      <c r="L38" s="101">
        <f t="shared" si="5"/>
        <v>0</v>
      </c>
    </row>
    <row r="39" spans="1:12" x14ac:dyDescent="0.25">
      <c r="A39" s="82">
        <v>30</v>
      </c>
      <c r="B39" s="1" t="s">
        <v>76</v>
      </c>
      <c r="C39" s="100"/>
      <c r="D39" s="100">
        <f t="shared" si="0"/>
        <v>0</v>
      </c>
      <c r="E39" s="66"/>
      <c r="F39" s="121"/>
      <c r="G39" s="121">
        <f t="shared" si="1"/>
        <v>0</v>
      </c>
      <c r="H39" s="100">
        <f t="shared" si="2"/>
        <v>0</v>
      </c>
      <c r="I39" s="100"/>
      <c r="J39" s="100">
        <f t="shared" si="3"/>
        <v>0</v>
      </c>
      <c r="K39" s="121">
        <f t="shared" si="4"/>
        <v>0</v>
      </c>
      <c r="L39" s="101">
        <f t="shared" si="5"/>
        <v>0</v>
      </c>
    </row>
    <row r="40" spans="1:12" x14ac:dyDescent="0.25">
      <c r="A40" s="82">
        <v>31</v>
      </c>
      <c r="B40" s="1" t="s">
        <v>77</v>
      </c>
      <c r="C40" s="100"/>
      <c r="D40" s="100">
        <f t="shared" si="0"/>
        <v>0</v>
      </c>
      <c r="E40" s="66"/>
      <c r="F40" s="121"/>
      <c r="G40" s="121">
        <f t="shared" si="1"/>
        <v>0</v>
      </c>
      <c r="H40" s="100">
        <f t="shared" si="2"/>
        <v>0</v>
      </c>
      <c r="I40" s="100"/>
      <c r="J40" s="100">
        <f t="shared" si="3"/>
        <v>0</v>
      </c>
      <c r="K40" s="121">
        <f t="shared" si="4"/>
        <v>0</v>
      </c>
      <c r="L40" s="101">
        <f t="shared" si="5"/>
        <v>0</v>
      </c>
    </row>
    <row r="41" spans="1:12" x14ac:dyDescent="0.25">
      <c r="A41" s="82">
        <v>32</v>
      </c>
      <c r="B41" s="1" t="s">
        <v>78</v>
      </c>
      <c r="C41" s="100"/>
      <c r="D41" s="100">
        <f t="shared" si="0"/>
        <v>0</v>
      </c>
      <c r="E41" s="66"/>
      <c r="F41" s="121"/>
      <c r="G41" s="121">
        <f t="shared" si="1"/>
        <v>0</v>
      </c>
      <c r="H41" s="100">
        <f t="shared" si="2"/>
        <v>0</v>
      </c>
      <c r="I41" s="100"/>
      <c r="J41" s="100">
        <f t="shared" si="3"/>
        <v>0</v>
      </c>
      <c r="K41" s="121">
        <f t="shared" si="4"/>
        <v>0</v>
      </c>
      <c r="L41" s="101">
        <f t="shared" si="5"/>
        <v>0</v>
      </c>
    </row>
    <row r="42" spans="1:12" ht="17.25" x14ac:dyDescent="0.4">
      <c r="A42" s="82">
        <v>33</v>
      </c>
      <c r="B42" s="1" t="s">
        <v>21</v>
      </c>
      <c r="C42" s="82"/>
      <c r="D42" s="100">
        <f t="shared" si="0"/>
        <v>0</v>
      </c>
      <c r="E42" s="66"/>
      <c r="F42" s="121"/>
      <c r="G42" s="121">
        <f t="shared" si="1"/>
        <v>0</v>
      </c>
      <c r="H42" s="31">
        <f t="shared" si="2"/>
        <v>0</v>
      </c>
      <c r="I42" s="100"/>
      <c r="J42" s="100">
        <f t="shared" si="3"/>
        <v>0</v>
      </c>
      <c r="K42" s="121">
        <f t="shared" si="4"/>
        <v>0</v>
      </c>
      <c r="L42" s="122">
        <f t="shared" si="5"/>
        <v>0</v>
      </c>
    </row>
    <row r="43" spans="1:12" x14ac:dyDescent="0.25">
      <c r="A43" s="82">
        <v>34</v>
      </c>
      <c r="C43" s="82"/>
      <c r="D43" s="82"/>
      <c r="E43" s="66" t="s">
        <v>80</v>
      </c>
      <c r="F43" s="82"/>
      <c r="G43" s="82"/>
      <c r="H43" s="82"/>
      <c r="I43" s="100"/>
      <c r="J43" s="82"/>
      <c r="K43" s="82"/>
      <c r="L43" s="82"/>
    </row>
    <row r="44" spans="1:12" ht="17.25" x14ac:dyDescent="0.4">
      <c r="A44" s="82">
        <v>35</v>
      </c>
      <c r="B44" s="1" t="s">
        <v>79</v>
      </c>
      <c r="C44" s="82"/>
      <c r="D44" s="82"/>
      <c r="E44" s="66" t="s">
        <v>80</v>
      </c>
      <c r="F44" s="82"/>
      <c r="G44" s="82"/>
      <c r="H44" s="123">
        <f>+SUM(H12:H42)</f>
        <v>0</v>
      </c>
      <c r="I44" s="100"/>
      <c r="J44" s="82"/>
      <c r="K44" s="82"/>
      <c r="L44" s="123">
        <f>+SUM(L12:L42)</f>
        <v>0</v>
      </c>
    </row>
    <row r="45" spans="1:12" x14ac:dyDescent="0.25">
      <c r="E45" s="15" t="s">
        <v>80</v>
      </c>
    </row>
    <row r="46" spans="1:12" x14ac:dyDescent="0.25">
      <c r="B46" s="81" t="s">
        <v>158</v>
      </c>
      <c r="C46" s="61"/>
      <c r="D46" s="61"/>
      <c r="E46" s="66"/>
      <c r="F46" s="66"/>
      <c r="G46" s="61"/>
      <c r="H46" s="61"/>
      <c r="I46" s="61"/>
      <c r="J46" s="61"/>
      <c r="K46" s="61"/>
      <c r="L46" s="61"/>
    </row>
    <row r="47" spans="1:12" x14ac:dyDescent="0.25">
      <c r="C47" s="61"/>
      <c r="E47" s="66"/>
      <c r="F47" s="66"/>
      <c r="G47" s="61"/>
      <c r="H47" s="61"/>
      <c r="I47" s="61"/>
      <c r="J47" s="61"/>
      <c r="K47" s="61"/>
      <c r="L47" s="61"/>
    </row>
    <row r="48" spans="1:12" x14ac:dyDescent="0.25">
      <c r="E48" s="66"/>
      <c r="F48" s="66"/>
      <c r="G48" s="61"/>
      <c r="H48" s="61"/>
      <c r="I48" s="61"/>
      <c r="J48" s="61"/>
      <c r="K48" s="61"/>
      <c r="L48" s="61"/>
    </row>
    <row r="49" spans="5:5" x14ac:dyDescent="0.25">
      <c r="E49" s="15" t="s">
        <v>80</v>
      </c>
    </row>
    <row r="50" spans="5:5" x14ac:dyDescent="0.25">
      <c r="E50" s="15" t="s">
        <v>80</v>
      </c>
    </row>
    <row r="51" spans="5:5" x14ac:dyDescent="0.25">
      <c r="E51" s="15" t="s">
        <v>80</v>
      </c>
    </row>
    <row r="52" spans="5:5" x14ac:dyDescent="0.25">
      <c r="E52" s="15" t="s">
        <v>112</v>
      </c>
    </row>
    <row r="53" spans="5:5" x14ac:dyDescent="0.25">
      <c r="E53" s="15"/>
    </row>
    <row r="54" spans="5:5" x14ac:dyDescent="0.25">
      <c r="E54" s="15"/>
    </row>
    <row r="55" spans="5:5" x14ac:dyDescent="0.25">
      <c r="E55" s="15"/>
    </row>
    <row r="56" spans="5:5" x14ac:dyDescent="0.25">
      <c r="E56" s="15" t="s">
        <v>80</v>
      </c>
    </row>
    <row r="57" spans="5:5" x14ac:dyDescent="0.25">
      <c r="E57" s="15"/>
    </row>
    <row r="58" spans="5:5" x14ac:dyDescent="0.25">
      <c r="E58" s="15"/>
    </row>
    <row r="59" spans="5:5" x14ac:dyDescent="0.25">
      <c r="E59" s="15"/>
    </row>
    <row r="60" spans="5:5" x14ac:dyDescent="0.25">
      <c r="E60" s="15"/>
    </row>
    <row r="61" spans="5:5" x14ac:dyDescent="0.25">
      <c r="E61" s="15"/>
    </row>
    <row r="62" spans="5:5" x14ac:dyDescent="0.25">
      <c r="E62" s="15"/>
    </row>
    <row r="63" spans="5:5" x14ac:dyDescent="0.25">
      <c r="E63" s="15"/>
    </row>
    <row r="64" spans="5:5" x14ac:dyDescent="0.25">
      <c r="E64" s="15"/>
    </row>
    <row r="65" spans="5:5" x14ac:dyDescent="0.25">
      <c r="E65" s="15"/>
    </row>
    <row r="66" spans="5:5" x14ac:dyDescent="0.25">
      <c r="E66" s="15"/>
    </row>
    <row r="67" spans="5:5" x14ac:dyDescent="0.25">
      <c r="E67" s="15"/>
    </row>
    <row r="68" spans="5:5" x14ac:dyDescent="0.25">
      <c r="E68" s="15"/>
    </row>
    <row r="69" spans="5:5" x14ac:dyDescent="0.25">
      <c r="E69" s="15"/>
    </row>
    <row r="70" spans="5:5" x14ac:dyDescent="0.25">
      <c r="E70" s="15"/>
    </row>
    <row r="71" spans="5:5" x14ac:dyDescent="0.25">
      <c r="E71" s="15"/>
    </row>
    <row r="72" spans="5:5" x14ac:dyDescent="0.25">
      <c r="E72" s="15"/>
    </row>
    <row r="73" spans="5:5" x14ac:dyDescent="0.25">
      <c r="E73" s="15"/>
    </row>
    <row r="74" spans="5:5" x14ac:dyDescent="0.25">
      <c r="E74" s="15"/>
    </row>
    <row r="75" spans="5:5" x14ac:dyDescent="0.25">
      <c r="E75" s="15"/>
    </row>
    <row r="76" spans="5:5" x14ac:dyDescent="0.25">
      <c r="E76" s="15"/>
    </row>
    <row r="77" spans="5:5" x14ac:dyDescent="0.25">
      <c r="E77" s="15"/>
    </row>
    <row r="78" spans="5:5" x14ac:dyDescent="0.25">
      <c r="E78" s="15"/>
    </row>
    <row r="79" spans="5:5" x14ac:dyDescent="0.25">
      <c r="E79" s="15"/>
    </row>
    <row r="80" spans="5:5" x14ac:dyDescent="0.25">
      <c r="E80" s="15"/>
    </row>
    <row r="81" spans="5:5" x14ac:dyDescent="0.25">
      <c r="E81" s="15"/>
    </row>
    <row r="82" spans="5:5" x14ac:dyDescent="0.25">
      <c r="E82" s="15"/>
    </row>
    <row r="83" spans="5:5" x14ac:dyDescent="0.25">
      <c r="E83" s="15"/>
    </row>
    <row r="84" spans="5:5" x14ac:dyDescent="0.25">
      <c r="E84" s="15"/>
    </row>
    <row r="85" spans="5:5" x14ac:dyDescent="0.25">
      <c r="E85" s="15"/>
    </row>
    <row r="86" spans="5:5" x14ac:dyDescent="0.25">
      <c r="E86" s="15"/>
    </row>
    <row r="87" spans="5:5" x14ac:dyDescent="0.25">
      <c r="E87" s="15"/>
    </row>
  </sheetData>
  <pageMargins left="0" right="0" top="0.5" bottom="0.5" header="0.25" footer="0.25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SchA Revenue Requirement</vt:lpstr>
      <vt:lpstr>SchB Rate of Return</vt:lpstr>
      <vt:lpstr>SchC Pg1 Income Statement</vt:lpstr>
      <vt:lpstr>SchC Pg2 IS Adj </vt:lpstr>
      <vt:lpstr>SchC Pg3 IS Adj </vt:lpstr>
      <vt:lpstr>SchC Pg4 IS Adj </vt:lpstr>
      <vt:lpstr>SchD Pg1 Rate Base</vt:lpstr>
      <vt:lpstr>SchD Pg2 RB Adj</vt:lpstr>
      <vt:lpstr>SchE Cash Working Capital</vt:lpstr>
      <vt:lpstr>SchF Interest Synch</vt:lpstr>
      <vt:lpstr>SchG Taxes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IUB</dc:creator>
  <cp:lastModifiedBy>Myers, Melissa [IUB]</cp:lastModifiedBy>
  <dcterms:created xsi:type="dcterms:W3CDTF">2021-08-12T20:43:56Z</dcterms:created>
  <dcterms:modified xsi:type="dcterms:W3CDTF">2024-08-23T21:08:10Z</dcterms:modified>
</cp:coreProperties>
</file>